
<file path=[Content_Types].xml><?xml version="1.0" encoding="utf-8"?>
<Types xmlns="http://schemas.openxmlformats.org/package/2006/content-type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09"/>
  <workbookPr date1904="1"/>
  <mc:AlternateContent xmlns:mc="http://schemas.openxmlformats.org/markup-compatibility/2006">
    <mc:Choice Requires="x15">
      <x15ac:absPath xmlns:x15ac="http://schemas.microsoft.com/office/spreadsheetml/2010/11/ac" url="/Users/ashm/Documents/"/>
    </mc:Choice>
  </mc:AlternateContent>
  <xr:revisionPtr revIDLastSave="0" documentId="13_ncr:1_{2332F7A1-ECD6-6947-BA7E-41571E964204}" xr6:coauthVersionLast="45" xr6:coauthVersionMax="45" xr10:uidLastSave="{00000000-0000-0000-0000-000000000000}"/>
  <workbookProtection workbookAlgorithmName="SHA-512" workbookHashValue="L38GUIhuN7qscYEA4g9TTQuxaUIduzcCc8b5ZFGIw64VE8JJh6ZcgoymuaeRYMyJGteHmO0/pJaCMjp0nsFuhQ==" workbookSaltValue="geRV3f1jSG6+RlwpVLgYxQ==" workbookSpinCount="100000" lockStructure="1"/>
  <bookViews>
    <workbookView xWindow="0" yWindow="460" windowWidth="28800" windowHeight="16600" tabRatio="587" activeTab="2" xr2:uid="{00000000-000D-0000-FFFF-FFFF00000000}"/>
  </bookViews>
  <sheets>
    <sheet name="Information" sheetId="6" r:id="rId1"/>
    <sheet name="Producer" sheetId="5" r:id="rId2"/>
    <sheet name="Request to Import" sheetId="2" r:id="rId3"/>
    <sheet name="Customs Information" sheetId="4" r:id="rId4"/>
    <sheet name="Cost" sheetId="3" state="hidden" r:id="rId5"/>
  </sheets>
  <definedNames>
    <definedName name="BeerAlcPerc">Cost!$B$6</definedName>
    <definedName name="BeerEURPer100cl">Cost!$D$6</definedName>
    <definedName name="BeerPer100cl">Cost!$C$6</definedName>
    <definedName name="BeerPerArticle">Cost!$C$6</definedName>
    <definedName name="BeerPerBottle">Cost!$C$6</definedName>
    <definedName name="SpiritsAlcPerc">Cost!$B$5</definedName>
    <definedName name="SpiritsEURPer100cl">Cost!$D$5</definedName>
    <definedName name="SpiritsPerBottle">Cost!$C$5</definedName>
    <definedName name="_xlnm.Print_Area" localSheetId="0">Information!$A$1:$I$45</definedName>
    <definedName name="Wine1EURPer100cl">Cost!$D$2</definedName>
    <definedName name="Wine1PerBottle">Cost!$C$2</definedName>
    <definedName name="Wine2EURper100cl">Cost!$D$3</definedName>
    <definedName name="Wine2PerBottle">Cost!$C$3</definedName>
    <definedName name="Wine3EURPer100cl">Cost!$D$4</definedName>
    <definedName name="Wine3PerBottle">Cost!$C$4</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4"/>
    </ext>
  </extLst>
</workbook>
</file>

<file path=xl/calcChain.xml><?xml version="1.0" encoding="utf-8"?>
<calcChain xmlns="http://schemas.openxmlformats.org/spreadsheetml/2006/main">
  <c r="I6" i="2" l="1"/>
  <c r="J6" i="2"/>
  <c r="K6" i="2"/>
  <c r="L6" i="2"/>
  <c r="M6" i="2"/>
  <c r="N6" i="2"/>
  <c r="I7" i="2"/>
  <c r="K7" i="2" s="1"/>
  <c r="J7" i="2"/>
  <c r="L7" i="2"/>
  <c r="M7" i="2"/>
  <c r="N7" i="2"/>
  <c r="I8" i="2"/>
  <c r="J8" i="2"/>
  <c r="K8" i="2"/>
  <c r="L8" i="2"/>
  <c r="M8" i="2"/>
  <c r="N8" i="2"/>
  <c r="I9" i="2"/>
  <c r="K9" i="2" s="1"/>
  <c r="J9" i="2"/>
  <c r="L9" i="2"/>
  <c r="M9" i="2"/>
  <c r="N9" i="2"/>
  <c r="I10" i="2"/>
  <c r="K10" i="2" s="1"/>
  <c r="J10" i="2"/>
  <c r="L10" i="2"/>
  <c r="M10" i="2"/>
  <c r="N10" i="2"/>
  <c r="I11" i="2"/>
  <c r="K11" i="2" s="1"/>
  <c r="J11" i="2"/>
  <c r="L11" i="2"/>
  <c r="M11" i="2"/>
  <c r="N11" i="2"/>
  <c r="I12" i="2"/>
  <c r="J12" i="2"/>
  <c r="K12" i="2"/>
  <c r="L12" i="2"/>
  <c r="M12" i="2"/>
  <c r="N12" i="2"/>
  <c r="I13" i="2"/>
  <c r="J13" i="2"/>
  <c r="K13" i="2"/>
  <c r="L13" i="2"/>
  <c r="M13" i="2"/>
  <c r="N13" i="2"/>
  <c r="I14" i="2"/>
  <c r="K14" i="2" s="1"/>
  <c r="J14" i="2"/>
  <c r="L14" i="2"/>
  <c r="M14" i="2"/>
  <c r="N14" i="2"/>
  <c r="I15" i="2"/>
  <c r="K15" i="2" s="1"/>
  <c r="J15" i="2"/>
  <c r="L15" i="2"/>
  <c r="M15" i="2"/>
  <c r="N15" i="2"/>
  <c r="I16" i="2"/>
  <c r="K16" i="2" s="1"/>
  <c r="J16" i="2"/>
  <c r="L16" i="2"/>
  <c r="M16" i="2"/>
  <c r="N16" i="2"/>
  <c r="I17" i="2"/>
  <c r="K17" i="2" s="1"/>
  <c r="J17" i="2"/>
  <c r="L17" i="2"/>
  <c r="M17" i="2"/>
  <c r="N17" i="2"/>
  <c r="I18" i="2"/>
  <c r="K18" i="2" s="1"/>
  <c r="J18" i="2"/>
  <c r="L18" i="2"/>
  <c r="M18" i="2"/>
  <c r="N18" i="2"/>
  <c r="I19" i="2"/>
  <c r="K19" i="2" s="1"/>
  <c r="J19" i="2"/>
  <c r="L19" i="2"/>
  <c r="M19" i="2"/>
  <c r="N19" i="2"/>
  <c r="I20" i="2"/>
  <c r="J20" i="2"/>
  <c r="K20" i="2"/>
  <c r="L20" i="2"/>
  <c r="M20" i="2"/>
  <c r="N20" i="2"/>
  <c r="O6" i="2"/>
  <c r="O7" i="2"/>
  <c r="O8" i="2"/>
  <c r="O9" i="2"/>
  <c r="O10" i="2"/>
  <c r="O11" i="2"/>
  <c r="O12" i="2"/>
  <c r="O13" i="2"/>
  <c r="O14" i="2"/>
  <c r="O15" i="2"/>
  <c r="O16" i="2"/>
  <c r="O17" i="2"/>
  <c r="O18" i="2"/>
  <c r="O19" i="2"/>
  <c r="O20" i="2"/>
  <c r="I21" i="2"/>
  <c r="J21" i="2"/>
  <c r="K21" i="2"/>
  <c r="L21" i="2"/>
  <c r="M21" i="2"/>
  <c r="N21" i="2"/>
  <c r="O21" i="2"/>
  <c r="I22" i="2"/>
  <c r="J22" i="2"/>
  <c r="K22" i="2"/>
  <c r="L22" i="2"/>
  <c r="M22" i="2"/>
  <c r="N22" i="2"/>
  <c r="O22" i="2"/>
  <c r="I23" i="2"/>
  <c r="K23" i="2" s="1"/>
  <c r="J23" i="2"/>
  <c r="L23" i="2"/>
  <c r="M23" i="2"/>
  <c r="N23" i="2"/>
  <c r="O23" i="2"/>
  <c r="I24" i="2"/>
  <c r="J24" i="2"/>
  <c r="K24" i="2"/>
  <c r="L24" i="2"/>
  <c r="M24" i="2"/>
  <c r="N24" i="2"/>
  <c r="O24" i="2"/>
  <c r="I25" i="2"/>
  <c r="J25" i="2"/>
  <c r="K25" i="2"/>
  <c r="L25" i="2"/>
  <c r="M25" i="2"/>
  <c r="N25" i="2"/>
  <c r="O25" i="2"/>
  <c r="I26" i="2"/>
  <c r="J26" i="2"/>
  <c r="K26" i="2"/>
  <c r="L26" i="2"/>
  <c r="M26" i="2"/>
  <c r="N26" i="2"/>
  <c r="O26" i="2"/>
  <c r="I27" i="2"/>
  <c r="J27" i="2"/>
  <c r="K27" i="2"/>
  <c r="L27" i="2"/>
  <c r="M27" i="2"/>
  <c r="N27" i="2"/>
  <c r="O27" i="2"/>
  <c r="I28" i="2"/>
  <c r="J28" i="2"/>
  <c r="K28" i="2"/>
  <c r="L28" i="2"/>
  <c r="M28" i="2"/>
  <c r="N28" i="2"/>
  <c r="O28" i="2"/>
  <c r="I29" i="2"/>
  <c r="J29" i="2"/>
  <c r="K29" i="2"/>
  <c r="L29" i="2"/>
  <c r="M29" i="2"/>
  <c r="N29" i="2"/>
  <c r="O29" i="2"/>
  <c r="I30" i="2"/>
  <c r="J30" i="2"/>
  <c r="K30" i="2"/>
  <c r="L30" i="2"/>
  <c r="M30" i="2"/>
  <c r="N30" i="2"/>
  <c r="O30" i="2"/>
  <c r="I31" i="2"/>
  <c r="J31" i="2"/>
  <c r="K31" i="2"/>
  <c r="L31" i="2"/>
  <c r="M31" i="2"/>
  <c r="N31" i="2"/>
  <c r="O31" i="2"/>
  <c r="I32" i="2"/>
  <c r="J32" i="2"/>
  <c r="K32" i="2"/>
  <c r="L32" i="2"/>
  <c r="M32" i="2"/>
  <c r="N32" i="2"/>
  <c r="O32" i="2"/>
  <c r="I33" i="2"/>
  <c r="J33" i="2"/>
  <c r="K33" i="2"/>
  <c r="L33" i="2"/>
  <c r="M33" i="2"/>
  <c r="N33" i="2"/>
  <c r="O33" i="2"/>
  <c r="I34" i="2"/>
  <c r="J34" i="2"/>
  <c r="K34" i="2"/>
  <c r="L34" i="2"/>
  <c r="M34" i="2"/>
  <c r="N34" i="2"/>
  <c r="O34" i="2"/>
  <c r="I35" i="2"/>
  <c r="J35" i="2"/>
  <c r="K35" i="2"/>
  <c r="L35" i="2"/>
  <c r="M35" i="2"/>
  <c r="N35" i="2"/>
  <c r="O35" i="2"/>
  <c r="I36" i="2"/>
  <c r="J36" i="2"/>
  <c r="K36" i="2"/>
  <c r="L36" i="2"/>
  <c r="M36" i="2"/>
  <c r="N36" i="2"/>
  <c r="O36" i="2"/>
  <c r="I37" i="2"/>
  <c r="J37" i="2"/>
  <c r="K37" i="2"/>
  <c r="L37" i="2"/>
  <c r="M37" i="2"/>
  <c r="N37" i="2"/>
  <c r="O37" i="2"/>
  <c r="I38" i="2"/>
  <c r="J38" i="2"/>
  <c r="K38" i="2"/>
  <c r="L38" i="2"/>
  <c r="M38" i="2"/>
  <c r="N38" i="2"/>
  <c r="O38" i="2"/>
  <c r="I39" i="2"/>
  <c r="J39" i="2"/>
  <c r="K39" i="2"/>
  <c r="L39" i="2"/>
  <c r="M39" i="2"/>
  <c r="N39" i="2"/>
  <c r="O39" i="2"/>
  <c r="I40" i="2"/>
  <c r="J40" i="2"/>
  <c r="K40" i="2"/>
  <c r="L40" i="2"/>
  <c r="M40" i="2"/>
  <c r="N40" i="2"/>
  <c r="O40" i="2"/>
  <c r="I41" i="2"/>
  <c r="J41" i="2"/>
  <c r="K41" i="2"/>
  <c r="L41" i="2"/>
  <c r="M41" i="2"/>
  <c r="N41" i="2"/>
  <c r="O41" i="2"/>
  <c r="I42" i="2"/>
  <c r="J42" i="2"/>
  <c r="K42" i="2"/>
  <c r="L42" i="2"/>
  <c r="M42" i="2"/>
  <c r="N42" i="2"/>
  <c r="O42" i="2"/>
  <c r="I43" i="2"/>
  <c r="J43" i="2"/>
  <c r="K43" i="2"/>
  <c r="L43" i="2"/>
  <c r="M43" i="2"/>
  <c r="N43" i="2"/>
  <c r="O43" i="2"/>
  <c r="I44" i="2"/>
  <c r="J44" i="2"/>
  <c r="K44" i="2"/>
  <c r="L44" i="2"/>
  <c r="M44" i="2"/>
  <c r="N44" i="2"/>
  <c r="O44" i="2"/>
  <c r="I45" i="2"/>
  <c r="J45" i="2"/>
  <c r="K45" i="2"/>
  <c r="L45" i="2"/>
  <c r="M45" i="2"/>
  <c r="N45" i="2"/>
  <c r="O45" i="2"/>
  <c r="I46" i="2"/>
  <c r="J46" i="2"/>
  <c r="K46" i="2"/>
  <c r="L46" i="2"/>
  <c r="M46" i="2"/>
  <c r="N46" i="2"/>
  <c r="O46" i="2"/>
  <c r="I47" i="2"/>
  <c r="J47" i="2"/>
  <c r="K47" i="2"/>
  <c r="L47" i="2"/>
  <c r="M47" i="2"/>
  <c r="N47" i="2"/>
  <c r="O47" i="2"/>
  <c r="I48" i="2"/>
  <c r="J48" i="2"/>
  <c r="K48" i="2"/>
  <c r="L48" i="2"/>
  <c r="M48" i="2"/>
  <c r="N48" i="2"/>
  <c r="O48" i="2"/>
  <c r="I49" i="2"/>
  <c r="J49" i="2"/>
  <c r="K49" i="2"/>
  <c r="L49" i="2"/>
  <c r="M49" i="2"/>
  <c r="N49" i="2"/>
  <c r="O49" i="2"/>
  <c r="I50" i="2"/>
  <c r="J50" i="2"/>
  <c r="K50" i="2"/>
  <c r="L50" i="2"/>
  <c r="M50" i="2"/>
  <c r="N50" i="2"/>
  <c r="O50" i="2"/>
  <c r="I51" i="2"/>
  <c r="J51" i="2"/>
  <c r="K51" i="2"/>
  <c r="L51" i="2"/>
  <c r="M51" i="2"/>
  <c r="N51" i="2"/>
  <c r="O51" i="2"/>
  <c r="I52" i="2"/>
  <c r="J52" i="2"/>
  <c r="K52" i="2"/>
  <c r="L52" i="2"/>
  <c r="M52" i="2"/>
  <c r="N52" i="2"/>
  <c r="O52" i="2"/>
  <c r="I53" i="2"/>
  <c r="J53" i="2"/>
  <c r="K53" i="2"/>
  <c r="L53" i="2"/>
  <c r="M53" i="2"/>
  <c r="N53" i="2"/>
  <c r="O53" i="2"/>
  <c r="I54" i="2"/>
  <c r="J54" i="2"/>
  <c r="K54" i="2"/>
  <c r="L54" i="2"/>
  <c r="M54" i="2"/>
  <c r="N54" i="2"/>
  <c r="O54" i="2"/>
  <c r="I55" i="2"/>
  <c r="J55" i="2"/>
  <c r="K55" i="2"/>
  <c r="L55" i="2"/>
  <c r="M55" i="2"/>
  <c r="N55" i="2"/>
  <c r="O55" i="2"/>
  <c r="I56" i="2"/>
  <c r="J56" i="2"/>
  <c r="K56" i="2"/>
  <c r="L56" i="2"/>
  <c r="M56" i="2"/>
  <c r="N56" i="2"/>
  <c r="O56" i="2"/>
  <c r="H13" i="4" l="1"/>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6" i="4" l="1"/>
  <c r="H7" i="4"/>
  <c r="H8" i="4"/>
  <c r="H9" i="4"/>
  <c r="H10" i="4"/>
  <c r="H11" i="4"/>
  <c r="H12" i="4"/>
  <c r="J5" i="2"/>
  <c r="L5" i="2"/>
  <c r="M5" i="2"/>
  <c r="N5" i="2"/>
  <c r="I5" i="2"/>
  <c r="K5" i="2" s="1"/>
  <c r="B5" i="4"/>
  <c r="H5" i="4" s="1"/>
  <c r="H43" i="4" s="1"/>
  <c r="D6" i="3"/>
  <c r="O5" i="2"/>
  <c r="A59" i="2"/>
  <c r="K57" i="2" l="1"/>
  <c r="N57" i="2"/>
  <c r="O57" i="2"/>
  <c r="A58" i="2" s="1"/>
  <c r="M57" i="2"/>
  <c r="L57" i="2"/>
  <c r="J57" i="2"/>
  <c r="J58" i="2" l="1"/>
</calcChain>
</file>

<file path=xl/sharedStrings.xml><?xml version="1.0" encoding="utf-8"?>
<sst xmlns="http://schemas.openxmlformats.org/spreadsheetml/2006/main" count="583" uniqueCount="562">
  <si>
    <t>VAT No:</t>
  </si>
  <si>
    <t>Excise Duty No:</t>
  </si>
  <si>
    <t>MAURITANIA</t>
  </si>
  <si>
    <t>MR</t>
  </si>
  <si>
    <t>MAURITIUS</t>
  </si>
  <si>
    <t>MU</t>
  </si>
  <si>
    <t>MAYOTTE</t>
  </si>
  <si>
    <t>YT</t>
  </si>
  <si>
    <t>MEXICO</t>
  </si>
  <si>
    <t>MX</t>
  </si>
  <si>
    <t>MICRONESIA, FEDERATED STATES OF</t>
  </si>
  <si>
    <t>FM</t>
  </si>
  <si>
    <t>MOLDOVA, REPUBLIC OF</t>
  </si>
  <si>
    <t>MD</t>
  </si>
  <si>
    <t>MONACO</t>
  </si>
  <si>
    <t>MC</t>
  </si>
  <si>
    <t>MONGOLIA</t>
  </si>
  <si>
    <t>MN</t>
  </si>
  <si>
    <t>MONTSERRAT</t>
  </si>
  <si>
    <t>MS</t>
  </si>
  <si>
    <t>MOROCCO</t>
  </si>
  <si>
    <t>MA</t>
  </si>
  <si>
    <t>MOZAMBIQUE</t>
  </si>
  <si>
    <t>MZ</t>
  </si>
  <si>
    <t>MYANMAR</t>
  </si>
  <si>
    <t>MM</t>
  </si>
  <si>
    <t>NAMIBIA</t>
  </si>
  <si>
    <t>NA</t>
  </si>
  <si>
    <t>NAURU</t>
  </si>
  <si>
    <t>NR</t>
  </si>
  <si>
    <t>NEPAL</t>
  </si>
  <si>
    <t>NP</t>
  </si>
  <si>
    <t>NETHERLANDS</t>
  </si>
  <si>
    <t>NL</t>
  </si>
  <si>
    <t>NETHERLANDS ANTILLES</t>
  </si>
  <si>
    <t>AN</t>
  </si>
  <si>
    <t>NEW CALEDONIA</t>
  </si>
  <si>
    <t>NC</t>
  </si>
  <si>
    <t>NEW ZEALAND</t>
  </si>
  <si>
    <t>NZ</t>
  </si>
  <si>
    <t>NICARAGUA</t>
  </si>
  <si>
    <t>NI</t>
  </si>
  <si>
    <t>NIGER</t>
  </si>
  <si>
    <t>NE</t>
  </si>
  <si>
    <t>NIGERIA</t>
  </si>
  <si>
    <t>EL SALVADOR</t>
  </si>
  <si>
    <t>SV</t>
  </si>
  <si>
    <t>EQUATORIAL GUINEA</t>
  </si>
  <si>
    <t>GQ</t>
  </si>
  <si>
    <t>ERITREA</t>
  </si>
  <si>
    <t>ER</t>
  </si>
  <si>
    <t>ESTONIA</t>
  </si>
  <si>
    <t>EE</t>
  </si>
  <si>
    <t>Request to Import</t>
  </si>
  <si>
    <t>Name</t>
  </si>
  <si>
    <t>Article Nr</t>
  </si>
  <si>
    <t>TURKEY</t>
  </si>
  <si>
    <t>TR</t>
  </si>
  <si>
    <t>TURKMENISTAN</t>
  </si>
  <si>
    <t>TM</t>
  </si>
  <si>
    <t>TURKS AND CAICOS ISLANDS</t>
  </si>
  <si>
    <t>TC</t>
  </si>
  <si>
    <t>TUVALU</t>
  </si>
  <si>
    <t>TV</t>
  </si>
  <si>
    <t>UGANDA</t>
  </si>
  <si>
    <t>UG</t>
  </si>
  <si>
    <t>UKRAINE</t>
  </si>
  <si>
    <t>UA</t>
  </si>
  <si>
    <t>UNITED ARAB EMIRATES</t>
  </si>
  <si>
    <t>AE</t>
  </si>
  <si>
    <t>UNITED KINGDOM</t>
  </si>
  <si>
    <t>GB</t>
  </si>
  <si>
    <t>UNITED STATES</t>
  </si>
  <si>
    <t>US</t>
  </si>
  <si>
    <t>UNITED STATES MINOR OUTLYING ISLANDS</t>
  </si>
  <si>
    <t>UM</t>
  </si>
  <si>
    <t>URUGUAY</t>
  </si>
  <si>
    <t>UY</t>
  </si>
  <si>
    <t>UZBEKISTAN</t>
  </si>
  <si>
    <t>UZ</t>
  </si>
  <si>
    <t>VANUATU</t>
  </si>
  <si>
    <t>VU</t>
  </si>
  <si>
    <t>VENEZUELA</t>
  </si>
  <si>
    <t>VE</t>
  </si>
  <si>
    <t>VIET NAM</t>
  </si>
  <si>
    <t>VN</t>
  </si>
  <si>
    <t>VIRGIN ISLANDS, BRITISH</t>
  </si>
  <si>
    <t>VG</t>
  </si>
  <si>
    <t>Wine &lt;=18%</t>
  </si>
  <si>
    <t>Spirits</t>
  </si>
  <si>
    <t>Fixed / btl</t>
  </si>
  <si>
    <t>Per 100cl</t>
  </si>
  <si>
    <t>Alc = 100%</t>
  </si>
  <si>
    <t>Cost 8,5%</t>
  </si>
  <si>
    <t>Cost 14%</t>
  </si>
  <si>
    <t>Cost 18%</t>
  </si>
  <si>
    <t>Cost Spirits</t>
  </si>
  <si>
    <t>SUM</t>
  </si>
  <si>
    <t>TOTAL</t>
  </si>
  <si>
    <t>Type</t>
  </si>
  <si>
    <t>WINE</t>
  </si>
  <si>
    <t>SPIRITS</t>
  </si>
  <si>
    <t>Customs information</t>
  </si>
  <si>
    <t>Country of Origin</t>
  </si>
  <si>
    <t>District of Origin</t>
  </si>
  <si>
    <t>RED</t>
  </si>
  <si>
    <t>WHITE</t>
  </si>
  <si>
    <t>SWEET</t>
  </si>
  <si>
    <t>ROSE</t>
  </si>
  <si>
    <t>SPARKLING</t>
  </si>
  <si>
    <t>AOC, DOC, DOCG etc.</t>
  </si>
  <si>
    <t>Contact information, transporter</t>
  </si>
  <si>
    <t>MW</t>
  </si>
  <si>
    <t>MALAYSIA</t>
  </si>
  <si>
    <t>MY</t>
  </si>
  <si>
    <t>MALDIVES</t>
  </si>
  <si>
    <t>MV</t>
  </si>
  <si>
    <t>MALI</t>
  </si>
  <si>
    <t>ML</t>
  </si>
  <si>
    <t>MALTA</t>
  </si>
  <si>
    <t>MT</t>
  </si>
  <si>
    <t>MARSHALL ISLANDS</t>
  </si>
  <si>
    <t>MH</t>
  </si>
  <si>
    <t>MARTINIQUE</t>
  </si>
  <si>
    <t>MQ</t>
  </si>
  <si>
    <t>ZAMBIA</t>
  </si>
  <si>
    <t>ZM</t>
  </si>
  <si>
    <t>ZIMBABWE</t>
  </si>
  <si>
    <t>ZW</t>
  </si>
  <si>
    <t>C&amp;Ocirc;TE D'IVOIRE</t>
  </si>
  <si>
    <t>Incomplete:</t>
  </si>
  <si>
    <t>Producer</t>
  </si>
  <si>
    <t>Invoice address</t>
  </si>
  <si>
    <t>Address line 1:</t>
  </si>
  <si>
    <t>Address line 2:</t>
  </si>
  <si>
    <t>Address line 3:</t>
  </si>
  <si>
    <t>Address line 4:</t>
  </si>
  <si>
    <t>Country:</t>
  </si>
  <si>
    <t>Contact name:</t>
  </si>
  <si>
    <t>Phone:</t>
  </si>
  <si>
    <t>Fax:</t>
  </si>
  <si>
    <t>E-mail:</t>
  </si>
  <si>
    <t>Website:</t>
  </si>
  <si>
    <t>Contact information, producer</t>
  </si>
  <si>
    <t>Note: An e-mail address is imperative for efficient communication!</t>
  </si>
  <si>
    <t>NORFOLK ISLAND</t>
  </si>
  <si>
    <t>NF</t>
  </si>
  <si>
    <t>NORTHERN MARIANA ISLANDS</t>
  </si>
  <si>
    <t>MP</t>
  </si>
  <si>
    <t>NORWAY</t>
  </si>
  <si>
    <t>SAMOA</t>
  </si>
  <si>
    <t>WS</t>
  </si>
  <si>
    <t>SAN MARINO</t>
  </si>
  <si>
    <t>SM</t>
  </si>
  <si>
    <t>SAO TOME AND PRINCIPE</t>
  </si>
  <si>
    <t>ST</t>
  </si>
  <si>
    <t>SAUDI ARABIA</t>
  </si>
  <si>
    <t>SA</t>
  </si>
  <si>
    <t>SENEGAL</t>
  </si>
  <si>
    <t>SN</t>
  </si>
  <si>
    <t>SERBIA AND MONTENEGRO</t>
  </si>
  <si>
    <t>CS</t>
  </si>
  <si>
    <t>SEYCHELLES</t>
  </si>
  <si>
    <t>SC</t>
  </si>
  <si>
    <t>SIERRA LEONE</t>
  </si>
  <si>
    <t>SL</t>
  </si>
  <si>
    <t>SINGAPORE</t>
  </si>
  <si>
    <t>SG</t>
  </si>
  <si>
    <t>SLOVAKIA</t>
  </si>
  <si>
    <t>SK</t>
  </si>
  <si>
    <t>SLOVENIA</t>
  </si>
  <si>
    <t>SI</t>
  </si>
  <si>
    <t>SOLOMON ISLANDS</t>
  </si>
  <si>
    <t>SB</t>
  </si>
  <si>
    <t>SOMALIA</t>
  </si>
  <si>
    <t>SO</t>
  </si>
  <si>
    <t>SOUTH AFRICA</t>
  </si>
  <si>
    <t>ZA</t>
  </si>
  <si>
    <t>SOUTH GEORGIA AND THE SOUTH SANDWICH ISLANDS</t>
  </si>
  <si>
    <t>GS</t>
  </si>
  <si>
    <t>CENTRAL AFRICAN REPUBLIC</t>
  </si>
  <si>
    <t>CF</t>
  </si>
  <si>
    <t>CHAD</t>
  </si>
  <si>
    <t>TD</t>
  </si>
  <si>
    <t>CHILE</t>
  </si>
  <si>
    <t>CL</t>
  </si>
  <si>
    <t>CHINA</t>
  </si>
  <si>
    <t>CN</t>
  </si>
  <si>
    <t>CHRISTMAS ISLAND</t>
  </si>
  <si>
    <t>CX</t>
  </si>
  <si>
    <t>COCOS (KEELING) ISLANDS</t>
  </si>
  <si>
    <t>CC</t>
  </si>
  <si>
    <t>Cost Beer</t>
  </si>
  <si>
    <t>Beer</t>
  </si>
  <si>
    <t>SEK/EUR</t>
  </si>
  <si>
    <t>PERU</t>
  </si>
  <si>
    <t>PE</t>
  </si>
  <si>
    <t>PHILIPPINES</t>
  </si>
  <si>
    <t>PH</t>
  </si>
  <si>
    <t>PITCAIRN</t>
  </si>
  <si>
    <t>PN</t>
  </si>
  <si>
    <t>POLAND</t>
  </si>
  <si>
    <t>PL</t>
  </si>
  <si>
    <t>PORTUGAL</t>
  </si>
  <si>
    <t>PT</t>
  </si>
  <si>
    <t>PUERTO RICO</t>
  </si>
  <si>
    <t>PR</t>
  </si>
  <si>
    <t>QATAR</t>
  </si>
  <si>
    <t>QA</t>
  </si>
  <si>
    <t>RÉUNION</t>
  </si>
  <si>
    <t>RE</t>
  </si>
  <si>
    <t>ROMANIA</t>
  </si>
  <si>
    <t>RO</t>
  </si>
  <si>
    <t>RUSSIAN FEDERATION</t>
  </si>
  <si>
    <t>RU</t>
  </si>
  <si>
    <t>RWANDA</t>
  </si>
  <si>
    <t>RW</t>
  </si>
  <si>
    <t>SAINT HELENA</t>
  </si>
  <si>
    <t>SH</t>
  </si>
  <si>
    <t>SAINT KITTS AND NEVIS</t>
  </si>
  <si>
    <t>KN</t>
  </si>
  <si>
    <t>SAINT LUCIA</t>
  </si>
  <si>
    <t>LC</t>
  </si>
  <si>
    <t>Type of Wine or Spirit</t>
  </si>
  <si>
    <t>Type of Wine and Spirits</t>
  </si>
  <si>
    <t>LIQUEUR</t>
  </si>
  <si>
    <t>OTHER SPIRITS</t>
  </si>
  <si>
    <t>GRAPE SPIRITS</t>
  </si>
  <si>
    <t>WHISKY</t>
  </si>
  <si>
    <t>RUM</t>
  </si>
  <si>
    <t>WALLIS AND FUTUNA</t>
  </si>
  <si>
    <t>WF</t>
  </si>
  <si>
    <t>BELGIUM</t>
  </si>
  <si>
    <t>BE</t>
  </si>
  <si>
    <t>BELIZE</t>
  </si>
  <si>
    <t>BZ</t>
  </si>
  <si>
    <t>BENIN</t>
  </si>
  <si>
    <t>BJ</t>
  </si>
  <si>
    <t>BERMUDA</t>
  </si>
  <si>
    <t>BM</t>
  </si>
  <si>
    <t>BHUTAN</t>
  </si>
  <si>
    <t>BT</t>
  </si>
  <si>
    <t>BOLIVIA</t>
  </si>
  <si>
    <t>BO</t>
  </si>
  <si>
    <t>BOSNIA AND HERZEGOVINA</t>
  </si>
  <si>
    <t>BA</t>
  </si>
  <si>
    <t>BOTSWANA</t>
  </si>
  <si>
    <t>BW</t>
  </si>
  <si>
    <t>BOUVET ISLAND</t>
  </si>
  <si>
    <t>BV</t>
  </si>
  <si>
    <t>BRAZIL</t>
  </si>
  <si>
    <t>BR</t>
  </si>
  <si>
    <t>BRITISH INDIAN OCEAN TERRITORY</t>
  </si>
  <si>
    <t>IO</t>
  </si>
  <si>
    <t>BRUNEI DARUSSALAM</t>
  </si>
  <si>
    <t>BN</t>
  </si>
  <si>
    <t>BULGARIA</t>
  </si>
  <si>
    <t>BG</t>
  </si>
  <si>
    <t>BURKINA FASO</t>
  </si>
  <si>
    <t>BF</t>
  </si>
  <si>
    <t>BURUNDI</t>
  </si>
  <si>
    <t>BI</t>
  </si>
  <si>
    <t>CAMBODIA</t>
  </si>
  <si>
    <t>KH</t>
  </si>
  <si>
    <t>CAMEROON</t>
  </si>
  <si>
    <t>CM</t>
  </si>
  <si>
    <t>CANADA</t>
  </si>
  <si>
    <t>CA</t>
  </si>
  <si>
    <t>CAPE VERDE</t>
  </si>
  <si>
    <t>CV</t>
  </si>
  <si>
    <t>CAYMAN ISLANDS</t>
  </si>
  <si>
    <t>KY</t>
  </si>
  <si>
    <t>Charged Qty</t>
  </si>
  <si>
    <t>GUAM</t>
  </si>
  <si>
    <t>GU</t>
  </si>
  <si>
    <t>GUATEMALA</t>
  </si>
  <si>
    <t>GT</t>
  </si>
  <si>
    <t>GUINEA</t>
  </si>
  <si>
    <t>GN</t>
  </si>
  <si>
    <t>GUINEA-BISSAU</t>
  </si>
  <si>
    <t>GW</t>
  </si>
  <si>
    <t>GIN, GENEVER</t>
  </si>
  <si>
    <t>VODKA</t>
  </si>
  <si>
    <t>-</t>
  </si>
  <si>
    <t>WESTERN SAHARA</t>
  </si>
  <si>
    <t>EH</t>
  </si>
  <si>
    <t>YEMEN</t>
  </si>
  <si>
    <t>YE</t>
  </si>
  <si>
    <t>ETHIOPIA</t>
  </si>
  <si>
    <t>ET</t>
  </si>
  <si>
    <t>FALKLAND ISLANDS (MALVINAS)</t>
  </si>
  <si>
    <t>FK</t>
  </si>
  <si>
    <t>FAROE ISLANDS</t>
  </si>
  <si>
    <t>FO</t>
  </si>
  <si>
    <t>FIJI</t>
  </si>
  <si>
    <t>FJ</t>
  </si>
  <si>
    <t>FINLAND</t>
  </si>
  <si>
    <t>FI</t>
  </si>
  <si>
    <t>FRANCE</t>
  </si>
  <si>
    <t>FR</t>
  </si>
  <si>
    <t>FRENCH GUIANA</t>
  </si>
  <si>
    <t>GF</t>
  </si>
  <si>
    <t>FRENCH POLYNESIA</t>
  </si>
  <si>
    <t>PF</t>
  </si>
  <si>
    <t>FRENCH SOUTHERN TERRITORIES</t>
  </si>
  <si>
    <t>TF</t>
  </si>
  <si>
    <t>GABON</t>
  </si>
  <si>
    <t>GA</t>
  </si>
  <si>
    <t>GAMBIA</t>
  </si>
  <si>
    <t>GM</t>
  </si>
  <si>
    <t>GEORGIA</t>
  </si>
  <si>
    <t>GE</t>
  </si>
  <si>
    <t>GERMANY</t>
  </si>
  <si>
    <t>DE</t>
  </si>
  <si>
    <t>GHANA</t>
  </si>
  <si>
    <t>GH</t>
  </si>
  <si>
    <t>GIBRALTAR</t>
  </si>
  <si>
    <t>GI</t>
  </si>
  <si>
    <t>GREECE</t>
  </si>
  <si>
    <t>GR</t>
  </si>
  <si>
    <t>GREENLAND</t>
  </si>
  <si>
    <t>GL</t>
  </si>
  <si>
    <t>GRENADA</t>
  </si>
  <si>
    <t>GD</t>
  </si>
  <si>
    <t>GUADELOUPE</t>
  </si>
  <si>
    <t>GP</t>
  </si>
  <si>
    <t>SPAIN</t>
  </si>
  <si>
    <t>ES</t>
  </si>
  <si>
    <t>SRI LANKA</t>
  </si>
  <si>
    <t>VIRGIN ISLANDS, U.S.</t>
  </si>
  <si>
    <t>VI</t>
  </si>
  <si>
    <t>BEER</t>
  </si>
  <si>
    <t>GUYANA</t>
  </si>
  <si>
    <t>GY</t>
  </si>
  <si>
    <t>HAITI</t>
  </si>
  <si>
    <t>HT</t>
  </si>
  <si>
    <t>HEARD ISLAND AND MCDONALD ISLANDS</t>
  </si>
  <si>
    <t>HM</t>
  </si>
  <si>
    <t>HOLY SEE (VATICAN CITY STATE)</t>
  </si>
  <si>
    <t>VA</t>
  </si>
  <si>
    <t>HONDURAS</t>
  </si>
  <si>
    <t>HN</t>
  </si>
  <si>
    <t>HONG KONG</t>
  </si>
  <si>
    <t>HK</t>
  </si>
  <si>
    <t>HUNGARY</t>
  </si>
  <si>
    <t>HU</t>
  </si>
  <si>
    <t>ICELAND</t>
  </si>
  <si>
    <t>IS</t>
  </si>
  <si>
    <t>INDIA</t>
  </si>
  <si>
    <t>IN</t>
  </si>
  <si>
    <t>INDONESIA</t>
  </si>
  <si>
    <t>ID</t>
  </si>
  <si>
    <t>IRAN, ISLAMIC REPUBLIC OF</t>
  </si>
  <si>
    <t>IR</t>
  </si>
  <si>
    <t>IRAQ</t>
  </si>
  <si>
    <t>IQ</t>
  </si>
  <si>
    <t>IRELAND</t>
  </si>
  <si>
    <t>IE</t>
  </si>
  <si>
    <t>ISRAEL</t>
  </si>
  <si>
    <t>IL</t>
  </si>
  <si>
    <t>ITALY</t>
  </si>
  <si>
    <t>IT</t>
  </si>
  <si>
    <t>JAMAICA</t>
  </si>
  <si>
    <t>JM</t>
  </si>
  <si>
    <t>JAPAN</t>
  </si>
  <si>
    <t>JP</t>
  </si>
  <si>
    <t>Variant</t>
  </si>
  <si>
    <t>Net. Vol (cl)</t>
  </si>
  <si>
    <t>Alc %</t>
  </si>
  <si>
    <t>Qty</t>
  </si>
  <si>
    <t>Wine &lt;=8,5%</t>
  </si>
  <si>
    <t>Wine &lt;=15%</t>
  </si>
  <si>
    <t>LK</t>
  </si>
  <si>
    <t>SUDAN</t>
  </si>
  <si>
    <t>SD</t>
  </si>
  <si>
    <t>SURINAME</t>
  </si>
  <si>
    <t>SR</t>
  </si>
  <si>
    <t>SVALBARD AND JAN MAYEN</t>
  </si>
  <si>
    <t>SJ</t>
  </si>
  <si>
    <t>SWAZILAND</t>
  </si>
  <si>
    <t>SZ</t>
  </si>
  <si>
    <t>SWEDEN</t>
  </si>
  <si>
    <t>SE</t>
  </si>
  <si>
    <t>SWITZERLAND</t>
  </si>
  <si>
    <t>CH</t>
  </si>
  <si>
    <t>SYRIAN ARAB REPUBLIC</t>
  </si>
  <si>
    <t>SY</t>
  </si>
  <si>
    <t>TAIWAN, PROVINCE OF CHINA</t>
  </si>
  <si>
    <t>TW</t>
  </si>
  <si>
    <t>TAJIKISTAN</t>
  </si>
  <si>
    <t>TJ</t>
  </si>
  <si>
    <t>TANZANIA, UNITED REPUBLIC OF</t>
  </si>
  <si>
    <t>TZ</t>
  </si>
  <si>
    <t>THAILAND</t>
  </si>
  <si>
    <t>TH</t>
  </si>
  <si>
    <t>TIMOR-LESTE</t>
  </si>
  <si>
    <t>TL</t>
  </si>
  <si>
    <t>TOGO</t>
  </si>
  <si>
    <t>TG</t>
  </si>
  <si>
    <t>TOKELAU</t>
  </si>
  <si>
    <t>TK</t>
  </si>
  <si>
    <t>TONGA</t>
  </si>
  <si>
    <t>TO</t>
  </si>
  <si>
    <t>TRINIDAD AND TOBAGO</t>
  </si>
  <si>
    <t>TT</t>
  </si>
  <si>
    <t>TUNISIA</t>
  </si>
  <si>
    <t>TN</t>
  </si>
  <si>
    <t>JORDAN</t>
  </si>
  <si>
    <t>JO</t>
  </si>
  <si>
    <t>KAZAKHSTAN</t>
  </si>
  <si>
    <t>KZ</t>
  </si>
  <si>
    <t>KENYA</t>
  </si>
  <si>
    <t>KE</t>
  </si>
  <si>
    <t>KIRIBATI</t>
  </si>
  <si>
    <t>KI</t>
  </si>
  <si>
    <t>KOREA, DEMOCRATIC PEOPLE'S REPUBLIC OF</t>
  </si>
  <si>
    <t>KP</t>
  </si>
  <si>
    <t>KOREA, REPUBLIC OF</t>
  </si>
  <si>
    <t>KR</t>
  </si>
  <si>
    <t>KUWAIT</t>
  </si>
  <si>
    <t>KW</t>
  </si>
  <si>
    <t>KYRGYZSTAN</t>
  </si>
  <si>
    <t>KG</t>
  </si>
  <si>
    <t>LAO PEOPLE'S DEMOCRATIC REPUBLIC</t>
  </si>
  <si>
    <t>LA</t>
  </si>
  <si>
    <t>LATVIA</t>
  </si>
  <si>
    <t>LV</t>
  </si>
  <si>
    <t>LEBANON</t>
  </si>
  <si>
    <t>LB</t>
  </si>
  <si>
    <t>LESOTHO</t>
  </si>
  <si>
    <t>LS</t>
  </si>
  <si>
    <t>LIBERIA</t>
  </si>
  <si>
    <t>LR</t>
  </si>
  <si>
    <t>LIBYAN ARAB JAMAHIRIYA</t>
  </si>
  <si>
    <t>LY</t>
  </si>
  <si>
    <t>LIECHTENSTEIN</t>
  </si>
  <si>
    <t>LI</t>
  </si>
  <si>
    <t>LITHUANIA</t>
  </si>
  <si>
    <t>LT</t>
  </si>
  <si>
    <t>LUXEMBOURG</t>
  </si>
  <si>
    <t>LU</t>
  </si>
  <si>
    <t>MACAO</t>
  </si>
  <si>
    <t>MO</t>
  </si>
  <si>
    <t>MACEDONIA, THE FORMER YUGOSLAV REPUBLIC OF</t>
  </si>
  <si>
    <t>MK</t>
  </si>
  <si>
    <t>MADAGASCAR</t>
  </si>
  <si>
    <t>MG</t>
  </si>
  <si>
    <t>MALAWI</t>
  </si>
  <si>
    <t>NO</t>
  </si>
  <si>
    <t>OMAN</t>
  </si>
  <si>
    <t>OM</t>
  </si>
  <si>
    <t>NG</t>
  </si>
  <si>
    <t>NIUE</t>
  </si>
  <si>
    <t>NU</t>
  </si>
  <si>
    <t>AFGHANISTAN</t>
  </si>
  <si>
    <t>AF</t>
  </si>
  <si>
    <t>ÅLAND ISLANDS</t>
  </si>
  <si>
    <t>AX</t>
  </si>
  <si>
    <t>ALBANIA</t>
  </si>
  <si>
    <t>AL</t>
  </si>
  <si>
    <t>ALGERIA</t>
  </si>
  <si>
    <t>DZ</t>
  </si>
  <si>
    <t>AMERICAN SAMOA</t>
  </si>
  <si>
    <t>AS</t>
  </si>
  <si>
    <t>ANDORRA</t>
  </si>
  <si>
    <t>AD</t>
  </si>
  <si>
    <t>ANGOLA</t>
  </si>
  <si>
    <t>AO</t>
  </si>
  <si>
    <t>ANGUILLA</t>
  </si>
  <si>
    <t>AI</t>
  </si>
  <si>
    <t>ANTARCTICA</t>
  </si>
  <si>
    <t>AQ</t>
  </si>
  <si>
    <t>ANTIGUA AND BARBUDA</t>
  </si>
  <si>
    <t>AG</t>
  </si>
  <si>
    <t>ARGENTINA</t>
  </si>
  <si>
    <t>AR</t>
  </si>
  <si>
    <t>ARMENIA</t>
  </si>
  <si>
    <t>AM</t>
  </si>
  <si>
    <t>ARUBA</t>
  </si>
  <si>
    <t>AW</t>
  </si>
  <si>
    <t>AUSTRALIA</t>
  </si>
  <si>
    <t>AU</t>
  </si>
  <si>
    <t>AUSTRIA</t>
  </si>
  <si>
    <t>AT</t>
  </si>
  <si>
    <t>AZERBAIJAN</t>
  </si>
  <si>
    <t>AZ</t>
  </si>
  <si>
    <t>BAHAMAS</t>
  </si>
  <si>
    <t>BS</t>
  </si>
  <si>
    <t>BAHRAIN</t>
  </si>
  <si>
    <t>BH</t>
  </si>
  <si>
    <t>BANGLADESH</t>
  </si>
  <si>
    <t>BD</t>
  </si>
  <si>
    <t>BARBADOS</t>
  </si>
  <si>
    <t>BB</t>
  </si>
  <si>
    <t>BELARUS</t>
  </si>
  <si>
    <t>BY</t>
  </si>
  <si>
    <t>SAINT PIERRE AND MIQUELON</t>
  </si>
  <si>
    <t>PM</t>
  </si>
  <si>
    <t>SAINT VINCENT AND THE GRENADINES</t>
  </si>
  <si>
    <t>VC</t>
  </si>
  <si>
    <t>Fixed cost / 100cl</t>
  </si>
  <si>
    <t>COLOMBIA</t>
  </si>
  <si>
    <t>CO</t>
  </si>
  <si>
    <t>COMOROS</t>
  </si>
  <si>
    <t>KM</t>
  </si>
  <si>
    <t>CONGO</t>
  </si>
  <si>
    <t>CG</t>
  </si>
  <si>
    <t>CONGO, THE DEMOCRATIC REPUBLIC OF THE</t>
  </si>
  <si>
    <t>CD</t>
  </si>
  <si>
    <t>COOK ISLANDS</t>
  </si>
  <si>
    <t>CK</t>
  </si>
  <si>
    <t>COSTA RICA</t>
  </si>
  <si>
    <t>CR</t>
  </si>
  <si>
    <t>CI</t>
  </si>
  <si>
    <t>CROATIA</t>
  </si>
  <si>
    <t>HR</t>
  </si>
  <si>
    <t>CUBA</t>
  </si>
  <si>
    <t>CU</t>
  </si>
  <si>
    <t>CYPRUS</t>
  </si>
  <si>
    <t>CY</t>
  </si>
  <si>
    <t>CZECH REPUBLIC</t>
  </si>
  <si>
    <t>CZ</t>
  </si>
  <si>
    <t>DENMARK</t>
  </si>
  <si>
    <t>DK</t>
  </si>
  <si>
    <t>DJIBOUTI</t>
  </si>
  <si>
    <t>DJ</t>
  </si>
  <si>
    <t>DOMINICA</t>
  </si>
  <si>
    <t>DM</t>
  </si>
  <si>
    <t>DOMINICAN REPUBLIC</t>
  </si>
  <si>
    <t>DO</t>
  </si>
  <si>
    <t>ECUADOR</t>
  </si>
  <si>
    <t>EC</t>
  </si>
  <si>
    <t>EGYPT</t>
  </si>
  <si>
    <t>EG</t>
  </si>
  <si>
    <t>PAKISTAN</t>
  </si>
  <si>
    <t>PK</t>
  </si>
  <si>
    <t>PALAU</t>
  </si>
  <si>
    <t>PW</t>
  </si>
  <si>
    <t>PALESTINIAN TERRITORY, OCCUPIED</t>
  </si>
  <si>
    <t>PS</t>
  </si>
  <si>
    <t>PANAMA</t>
  </si>
  <si>
    <t>PA</t>
  </si>
  <si>
    <t>PAPUA NEW GUINEA</t>
  </si>
  <si>
    <t>PG</t>
  </si>
  <si>
    <t>PARAGUAY</t>
  </si>
  <si>
    <t>PY</t>
  </si>
  <si>
    <t>Note: By submitting this form you agree to the terms and conditions stated in the handling instructions. Herdenstam Vinhandel takes no responsibility for the safe handling and delivery of the goods. In no event shall Herdenstam Vinhandel or its suppliers be liable for any special, incidental, indirect, or consequential damages whatsoever (including, but not limited to, damages for loss of profits or confidential or other information, for business interruption, for personal injury, for loss of privacy, for failure to meet any duty including of good faith or of reasonable care, for negligence, and for any other pecuniary or other loss whatsoever) arising out of or in any way related to the servces provided.</t>
  </si>
  <si>
    <t>order@herdenstam.se</t>
  </si>
  <si>
    <t>Please contact us for further questions:</t>
  </si>
  <si>
    <t>A44:19</t>
  </si>
  <si>
    <t>DOC</t>
  </si>
  <si>
    <t>GARDA-BRESCIA</t>
  </si>
  <si>
    <t>Example</t>
  </si>
  <si>
    <t>Complete</t>
  </si>
  <si>
    <t>Wine</t>
  </si>
  <si>
    <t>wine</t>
  </si>
  <si>
    <t>SAMPLE</t>
  </si>
  <si>
    <t>Just write over these examples above and make sure column "O" = "OK"</t>
  </si>
  <si>
    <r>
      <t>However</t>
    </r>
    <r>
      <rPr>
        <sz val="10"/>
        <rFont val="Arial"/>
        <family val="2"/>
      </rPr>
      <t xml:space="preserve"> we will do our very best to make sure that your products are handled with greatest care and delivered on time to a GastroNord 2020 </t>
    </r>
  </si>
  <si>
    <t xml:space="preserve">Booth at GastroNord 2020 </t>
  </si>
  <si>
    <t>spirits</t>
  </si>
  <si>
    <t>beer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</si>
</sst>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 #,##0.00;[Red][$€-2]\ #,##0.00"/>
  </numFmts>
  <fonts count="22" x14ac:knownFonts="1">
    <font>
      <sz val="10"/>
      <name val="Verdana"/>
      <family val="2"/>
    </font>
    <font>
      <b/>
      <sz val="10"/>
      <name val="Verdana"/>
      <family val="2"/>
    </font>
    <font>
      <sz val="10"/>
      <name val="Verdana"/>
      <family val="2"/>
    </font>
    <font>
      <u/>
      <sz val="10"/>
      <color indexed="12"/>
      <name val="Verdana"/>
      <family val="2"/>
    </font>
    <font>
      <sz val="16"/>
      <name val="Verdana"/>
      <family val="2"/>
    </font>
    <font>
      <sz val="10"/>
      <color indexed="23"/>
      <name val="Verdana"/>
      <family val="2"/>
    </font>
    <font>
      <sz val="10"/>
      <color indexed="55"/>
      <name val="Verdana"/>
      <family val="2"/>
    </font>
    <font>
      <sz val="8"/>
      <name val="Verdana"/>
      <family val="2"/>
    </font>
    <font>
      <sz val="16"/>
      <name val="Arial"/>
      <family val="2"/>
    </font>
    <font>
      <sz val="10"/>
      <name val="Arial"/>
      <family val="2"/>
    </font>
    <font>
      <b/>
      <sz val="10"/>
      <name val="Arial"/>
      <family val="2"/>
    </font>
    <font>
      <sz val="10"/>
      <color indexed="23"/>
      <name val="Arial"/>
      <family val="2"/>
    </font>
    <font>
      <sz val="10"/>
      <color indexed="55"/>
      <name val="Arial"/>
      <family val="2"/>
    </font>
    <font>
      <b/>
      <sz val="10"/>
      <color indexed="10"/>
      <name val="Arial"/>
      <family val="2"/>
    </font>
    <font>
      <sz val="8"/>
      <name val="Arial"/>
      <family val="2"/>
    </font>
    <font>
      <b/>
      <sz val="12"/>
      <color indexed="23"/>
      <name val="Arial"/>
      <family val="2"/>
    </font>
    <font>
      <sz val="10"/>
      <name val="Arial"/>
      <family val="2"/>
    </font>
    <font>
      <u/>
      <sz val="10"/>
      <color indexed="12"/>
      <name val="Verdana"/>
      <family val="2"/>
    </font>
    <font>
      <sz val="10"/>
      <color rgb="FF808080"/>
      <name val="Arial"/>
      <family val="2"/>
    </font>
    <font>
      <sz val="10"/>
      <color rgb="FFFF0000"/>
      <name val="Arial"/>
      <family val="2"/>
    </font>
    <font>
      <sz val="10"/>
      <color rgb="FFFF0000"/>
      <name val="Verdana"/>
      <family val="2"/>
    </font>
    <font>
      <sz val="10"/>
      <color theme="0" tint="-0.499984740745262"/>
      <name val="Verdana"/>
      <family val="2"/>
    </font>
  </fonts>
  <fills count="8">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46"/>
        <bgColor indexed="64"/>
      </patternFill>
    </fill>
    <fill>
      <patternFill patternType="solid">
        <fgColor rgb="FFFFFFFF"/>
        <bgColor indexed="64"/>
      </patternFill>
    </fill>
    <fill>
      <patternFill patternType="solid">
        <fgColor theme="0" tint="-0.14999847407452621"/>
        <bgColor indexed="64"/>
      </patternFill>
    </fill>
  </fills>
  <borders count="16">
    <border>
      <left/>
      <right/>
      <top/>
      <bottom/>
      <diagonal/>
    </border>
    <border>
      <left style="thin">
        <color indexed="55"/>
      </left>
      <right style="thin">
        <color indexed="55"/>
      </right>
      <top style="thin">
        <color indexed="55"/>
      </top>
      <bottom style="thin">
        <color indexed="55"/>
      </bottom>
      <diagonal/>
    </border>
    <border>
      <left/>
      <right/>
      <top/>
      <bottom style="thin">
        <color auto="1"/>
      </bottom>
      <diagonal/>
    </border>
    <border>
      <left/>
      <right style="thin">
        <color indexed="55"/>
      </right>
      <top/>
      <bottom style="thin">
        <color indexed="55"/>
      </bottom>
      <diagonal/>
    </border>
    <border>
      <left style="thin">
        <color indexed="55"/>
      </left>
      <right style="thin">
        <color indexed="55"/>
      </right>
      <top/>
      <bottom style="thin">
        <color indexed="55"/>
      </bottom>
      <diagonal/>
    </border>
    <border>
      <left style="thin">
        <color indexed="55"/>
      </left>
      <right/>
      <top/>
      <bottom style="thin">
        <color indexed="55"/>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diagonal/>
    </border>
    <border>
      <left/>
      <right style="thin">
        <color indexed="23"/>
      </right>
      <top/>
      <bottom style="thin">
        <color indexed="23"/>
      </bottom>
      <diagonal/>
    </border>
    <border>
      <left/>
      <right style="thin">
        <color indexed="23"/>
      </right>
      <top style="thin">
        <color indexed="23"/>
      </top>
      <bottom style="thin">
        <color indexed="23"/>
      </bottom>
      <diagonal/>
    </border>
    <border>
      <left/>
      <right style="thin">
        <color indexed="23"/>
      </right>
      <top style="thin">
        <color indexed="23"/>
      </top>
      <bottom style="thin">
        <color auto="1"/>
      </bottom>
      <diagonal/>
    </border>
    <border>
      <left style="thin">
        <color indexed="23"/>
      </left>
      <right/>
      <top style="thin">
        <color indexed="23"/>
      </top>
      <bottom style="thin">
        <color auto="1"/>
      </bottom>
      <diagonal/>
    </border>
    <border>
      <left style="thin">
        <color indexed="23"/>
      </left>
      <right/>
      <top/>
      <bottom style="thin">
        <color indexed="23"/>
      </bottom>
      <diagonal/>
    </border>
    <border>
      <left style="thin">
        <color indexed="23"/>
      </left>
      <right/>
      <top style="thin">
        <color indexed="23"/>
      </top>
      <bottom style="thin">
        <color indexed="23"/>
      </bottom>
      <diagonal/>
    </border>
    <border>
      <left/>
      <right style="medium">
        <color rgb="FF808080"/>
      </right>
      <top/>
      <bottom style="medium">
        <color rgb="FF808080"/>
      </bottom>
      <diagonal/>
    </border>
    <border>
      <left/>
      <right style="medium">
        <color rgb="FF808080"/>
      </right>
      <top/>
      <bottom style="medium">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77">
    <xf numFmtId="0" fontId="0" fillId="0" borderId="0" xfId="0"/>
    <xf numFmtId="0" fontId="4" fillId="2" borderId="0" xfId="0" applyFont="1" applyFill="1"/>
    <xf numFmtId="0" fontId="0" fillId="2" borderId="0" xfId="0" applyFill="1"/>
    <xf numFmtId="0" fontId="1" fillId="2" borderId="0" xfId="0" applyFont="1" applyFill="1"/>
    <xf numFmtId="0" fontId="0" fillId="3" borderId="0" xfId="0" applyFill="1"/>
    <xf numFmtId="164" fontId="0" fillId="3" borderId="0" xfId="0" applyNumberFormat="1" applyFill="1"/>
    <xf numFmtId="164" fontId="6" fillId="0" borderId="0" xfId="0" applyNumberFormat="1" applyFont="1"/>
    <xf numFmtId="0" fontId="0" fillId="4" borderId="0" xfId="0" applyFill="1"/>
    <xf numFmtId="0" fontId="0" fillId="4" borderId="0" xfId="0" applyFill="1" applyAlignment="1">
      <alignment vertical="top"/>
    </xf>
    <xf numFmtId="2" fontId="0" fillId="4" borderId="0" xfId="0" applyNumberFormat="1" applyFill="1"/>
    <xf numFmtId="0" fontId="1" fillId="2" borderId="0" xfId="0" applyFont="1" applyFill="1" applyAlignment="1">
      <alignment horizontal="right"/>
    </xf>
    <xf numFmtId="0" fontId="1" fillId="2" borderId="2" xfId="0" applyFont="1" applyFill="1" applyBorder="1"/>
    <xf numFmtId="0" fontId="1" fillId="2" borderId="2" xfId="0" applyFont="1" applyFill="1" applyBorder="1" applyAlignment="1">
      <alignment wrapText="1"/>
    </xf>
    <xf numFmtId="0" fontId="0" fillId="5" borderId="3" xfId="0" applyFill="1" applyBorder="1" applyAlignment="1" applyProtection="1">
      <alignment horizontal="left"/>
      <protection locked="0"/>
    </xf>
    <xf numFmtId="0" fontId="0" fillId="5" borderId="4" xfId="0" applyFill="1" applyBorder="1" applyAlignment="1" applyProtection="1">
      <alignment horizontal="left"/>
      <protection locked="0"/>
    </xf>
    <xf numFmtId="0" fontId="5" fillId="0" borderId="0" xfId="0" applyFont="1" applyAlignment="1">
      <alignment horizontal="left"/>
    </xf>
    <xf numFmtId="49" fontId="0" fillId="4" borderId="0" xfId="0" applyNumberFormat="1" applyFill="1"/>
    <xf numFmtId="0" fontId="2" fillId="0" borderId="0" xfId="0" applyFont="1"/>
    <xf numFmtId="49" fontId="0" fillId="4" borderId="0" xfId="0" applyNumberFormat="1" applyFill="1" applyProtection="1">
      <protection hidden="1"/>
    </xf>
    <xf numFmtId="0" fontId="0" fillId="4" borderId="0" xfId="0" applyFill="1" applyProtection="1">
      <protection hidden="1"/>
    </xf>
    <xf numFmtId="0" fontId="0" fillId="0" borderId="0" xfId="0" applyProtection="1">
      <protection hidden="1"/>
    </xf>
    <xf numFmtId="0" fontId="8" fillId="2" borderId="0" xfId="0" applyFont="1" applyFill="1"/>
    <xf numFmtId="0" fontId="9" fillId="2" borderId="0" xfId="0" applyFont="1" applyFill="1"/>
    <xf numFmtId="0" fontId="9" fillId="4" borderId="0" xfId="0" applyFont="1" applyFill="1"/>
    <xf numFmtId="0" fontId="9" fillId="4" borderId="0" xfId="0" applyFont="1" applyFill="1" applyAlignment="1">
      <alignment vertical="top"/>
    </xf>
    <xf numFmtId="0" fontId="9" fillId="2" borderId="2" xfId="0" applyFont="1" applyFill="1" applyBorder="1"/>
    <xf numFmtId="0" fontId="10" fillId="2" borderId="2" xfId="0" applyFont="1" applyFill="1" applyBorder="1"/>
    <xf numFmtId="0" fontId="10" fillId="2" borderId="2" xfId="0" applyFont="1" applyFill="1" applyBorder="1" applyAlignment="1">
      <alignment wrapText="1"/>
    </xf>
    <xf numFmtId="0" fontId="11" fillId="2" borderId="2" xfId="0" applyFont="1" applyFill="1" applyBorder="1" applyAlignment="1">
      <alignment wrapText="1"/>
    </xf>
    <xf numFmtId="0" fontId="9" fillId="5" borderId="3" xfId="0" applyFont="1" applyFill="1" applyBorder="1" applyAlignment="1" applyProtection="1">
      <alignment horizontal="left"/>
      <protection locked="0"/>
    </xf>
    <xf numFmtId="0" fontId="9" fillId="5" borderId="4" xfId="0" applyFont="1" applyFill="1" applyBorder="1" applyAlignment="1" applyProtection="1">
      <alignment horizontal="left"/>
      <protection locked="0"/>
    </xf>
    <xf numFmtId="0" fontId="10" fillId="5" borderId="4" xfId="0" applyFont="1" applyFill="1" applyBorder="1" applyAlignment="1" applyProtection="1">
      <alignment horizontal="left"/>
      <protection locked="0"/>
    </xf>
    <xf numFmtId="2" fontId="9" fillId="5" borderId="4" xfId="0" applyNumberFormat="1" applyFont="1" applyFill="1" applyBorder="1" applyAlignment="1" applyProtection="1">
      <alignment horizontal="left"/>
      <protection locked="0"/>
    </xf>
    <xf numFmtId="2" fontId="9" fillId="5" borderId="1" xfId="0" applyNumberFormat="1" applyFont="1" applyFill="1" applyBorder="1" applyAlignment="1" applyProtection="1">
      <alignment horizontal="left"/>
      <protection locked="0"/>
    </xf>
    <xf numFmtId="0" fontId="9" fillId="5" borderId="5" xfId="0" applyFont="1" applyFill="1" applyBorder="1" applyAlignment="1" applyProtection="1">
      <alignment horizontal="left"/>
      <protection locked="0"/>
    </xf>
    <xf numFmtId="0" fontId="12" fillId="0" borderId="0" xfId="0" applyFont="1" applyAlignment="1">
      <alignment horizontal="left"/>
    </xf>
    <xf numFmtId="164" fontId="12" fillId="0" borderId="0" xfId="0" applyNumberFormat="1" applyFont="1"/>
    <xf numFmtId="0" fontId="9" fillId="0" borderId="0" xfId="0" applyFont="1"/>
    <xf numFmtId="0" fontId="9" fillId="5" borderId="6" xfId="0" applyFont="1" applyFill="1" applyBorder="1" applyAlignment="1" applyProtection="1">
      <alignment horizontal="left"/>
      <protection locked="0"/>
    </xf>
    <xf numFmtId="0" fontId="10" fillId="5" borderId="1" xfId="0" applyFont="1" applyFill="1" applyBorder="1" applyAlignment="1" applyProtection="1">
      <alignment horizontal="left"/>
      <protection locked="0"/>
    </xf>
    <xf numFmtId="0" fontId="9" fillId="5" borderId="1" xfId="0" applyFont="1" applyFill="1" applyBorder="1" applyAlignment="1" applyProtection="1">
      <alignment horizontal="left"/>
      <protection locked="0"/>
    </xf>
    <xf numFmtId="2" fontId="9" fillId="5" borderId="7" xfId="0" applyNumberFormat="1" applyFont="1" applyFill="1" applyBorder="1" applyAlignment="1" applyProtection="1">
      <alignment horizontal="left"/>
      <protection locked="0"/>
    </xf>
    <xf numFmtId="0" fontId="9" fillId="3" borderId="0" xfId="0" applyFont="1" applyFill="1"/>
    <xf numFmtId="164" fontId="9" fillId="3" borderId="0" xfId="0" applyNumberFormat="1" applyFont="1" applyFill="1"/>
    <xf numFmtId="0" fontId="13" fillId="4" borderId="0" xfId="0" applyFont="1" applyFill="1"/>
    <xf numFmtId="0" fontId="10" fillId="4" borderId="0" xfId="0" applyFont="1" applyFill="1"/>
    <xf numFmtId="164" fontId="10" fillId="4" borderId="0" xfId="0" applyNumberFormat="1" applyFont="1" applyFill="1"/>
    <xf numFmtId="0" fontId="9" fillId="4" borderId="2" xfId="0" applyFont="1" applyFill="1" applyBorder="1"/>
    <xf numFmtId="0" fontId="12" fillId="4" borderId="0" xfId="0" applyFont="1" applyFill="1"/>
    <xf numFmtId="0" fontId="14" fillId="4" borderId="0" xfId="0" applyFont="1" applyFill="1"/>
    <xf numFmtId="0" fontId="15" fillId="2" borderId="2" xfId="0" applyFont="1" applyFill="1" applyBorder="1"/>
    <xf numFmtId="0" fontId="11" fillId="4" borderId="8" xfId="0" applyFont="1" applyFill="1" applyBorder="1"/>
    <xf numFmtId="0" fontId="11" fillId="4" borderId="9" xfId="0" applyFont="1" applyFill="1" applyBorder="1"/>
    <xf numFmtId="0" fontId="11" fillId="4" borderId="10" xfId="0" applyFont="1" applyFill="1" applyBorder="1"/>
    <xf numFmtId="0" fontId="3" fillId="4" borderId="0" xfId="1" applyFill="1" applyAlignment="1" applyProtection="1"/>
    <xf numFmtId="0" fontId="17" fillId="4" borderId="11" xfId="1" applyFont="1" applyFill="1" applyBorder="1" applyAlignment="1">
      <protection locked="0"/>
    </xf>
    <xf numFmtId="0" fontId="16" fillId="4" borderId="12" xfId="0" applyFont="1" applyFill="1" applyBorder="1" applyProtection="1">
      <protection locked="0"/>
    </xf>
    <xf numFmtId="0" fontId="16" fillId="4" borderId="13" xfId="0" applyFont="1" applyFill="1" applyBorder="1" applyProtection="1">
      <protection locked="0"/>
    </xf>
    <xf numFmtId="0" fontId="17" fillId="4" borderId="13" xfId="1" applyFont="1" applyFill="1" applyBorder="1" applyAlignment="1">
      <protection locked="0"/>
    </xf>
    <xf numFmtId="0" fontId="9" fillId="4" borderId="12" xfId="0" applyFont="1" applyFill="1" applyBorder="1" applyAlignment="1" applyProtection="1">
      <alignment horizontal="center"/>
      <protection locked="0"/>
    </xf>
    <xf numFmtId="0" fontId="16" fillId="4" borderId="12" xfId="0" applyFont="1" applyFill="1" applyBorder="1" applyAlignment="1" applyProtection="1">
      <alignment horizontal="center"/>
      <protection locked="0"/>
    </xf>
    <xf numFmtId="0" fontId="9" fillId="4" borderId="13" xfId="0" applyFont="1" applyFill="1" applyBorder="1" applyAlignment="1" applyProtection="1">
      <alignment horizontal="center"/>
      <protection locked="0"/>
    </xf>
    <xf numFmtId="0" fontId="9" fillId="4" borderId="0" xfId="0" applyFont="1" applyFill="1" applyAlignment="1">
      <alignment horizontal="center"/>
    </xf>
    <xf numFmtId="0" fontId="16" fillId="4" borderId="11" xfId="0" applyFont="1" applyFill="1" applyBorder="1" applyAlignment="1" applyProtection="1">
      <alignment horizontal="center"/>
      <protection locked="0"/>
    </xf>
    <xf numFmtId="0" fontId="9" fillId="4" borderId="12" xfId="0" quotePrefix="1" applyFont="1" applyFill="1" applyBorder="1" applyAlignment="1" applyProtection="1">
      <alignment horizontal="center"/>
      <protection locked="0"/>
    </xf>
    <xf numFmtId="0" fontId="0" fillId="5" borderId="5" xfId="0" applyFill="1" applyBorder="1" applyAlignment="1" applyProtection="1">
      <alignment horizontal="center"/>
      <protection locked="0"/>
    </xf>
    <xf numFmtId="0" fontId="18" fillId="6" borderId="14" xfId="0" applyFont="1" applyFill="1" applyBorder="1"/>
    <xf numFmtId="0" fontId="17" fillId="6" borderId="14" xfId="1" applyFont="1" applyFill="1" applyBorder="1" applyAlignment="1" applyProtection="1"/>
    <xf numFmtId="0" fontId="17" fillId="6" borderId="15" xfId="1" applyFont="1" applyFill="1" applyBorder="1" applyAlignment="1" applyProtection="1"/>
    <xf numFmtId="0" fontId="19" fillId="0" borderId="0" xfId="0" applyFont="1"/>
    <xf numFmtId="0" fontId="10" fillId="7" borderId="2" xfId="0" applyFont="1" applyFill="1" applyBorder="1"/>
    <xf numFmtId="0" fontId="9" fillId="7" borderId="0" xfId="0" applyFont="1" applyFill="1"/>
    <xf numFmtId="164" fontId="20" fillId="0" borderId="0" xfId="0" applyNumberFormat="1" applyFont="1"/>
    <xf numFmtId="0" fontId="21" fillId="0" borderId="2" xfId="0" applyFont="1" applyBorder="1" applyProtection="1">
      <protection hidden="1"/>
    </xf>
    <xf numFmtId="0" fontId="21" fillId="0" borderId="0" xfId="0" applyFont="1" applyProtection="1">
      <protection hidden="1"/>
    </xf>
    <xf numFmtId="0" fontId="10" fillId="4" borderId="0" xfId="0" applyFont="1" applyFill="1" applyAlignment="1">
      <alignment wrapText="1"/>
    </xf>
    <xf numFmtId="0" fontId="9" fillId="0" borderId="0" xfId="0" applyFont="1" applyAlignment="1">
      <alignment wrapText="1"/>
    </xf>
  </cellXfs>
  <cellStyles count="2">
    <cellStyle name="Hyperlänk" xfId="1" builtinId="8"/>
    <cellStyle name="Normal" xfId="0" builtinId="0"/>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E6E6E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F3F3F3"/>
      <rgbColor rgb="00FFCC99"/>
      <rgbColor rgb="003366FF"/>
      <rgbColor rgb="0033CCCC"/>
      <rgbColor rgb="0099CC00"/>
      <rgbColor rgb="00FFCC00"/>
      <rgbColor rgb="00FF9900"/>
      <rgbColor rgb="00FF6600"/>
      <rgbColor rgb="00666699"/>
      <rgbColor rgb="00CCCCCC"/>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454495</xdr:colOff>
      <xdr:row>7</xdr:row>
      <xdr:rowOff>62832</xdr:rowOff>
    </xdr:from>
    <xdr:to>
      <xdr:col>6</xdr:col>
      <xdr:colOff>42333</xdr:colOff>
      <xdr:row>25</xdr:row>
      <xdr:rowOff>2277533</xdr:rowOff>
    </xdr:to>
    <xdr:sp macro="" textlink="">
      <xdr:nvSpPr>
        <xdr:cNvPr id="4097" name="Text Box 1">
          <a:extLst>
            <a:ext uri="{FF2B5EF4-FFF2-40B4-BE49-F238E27FC236}">
              <a16:creationId xmlns:a16="http://schemas.microsoft.com/office/drawing/2014/main" id="{00000000-0008-0000-0000-000001100000}"/>
            </a:ext>
          </a:extLst>
        </xdr:cNvPr>
        <xdr:cNvSpPr txBox="1">
          <a:spLocks noChangeArrowheads="1"/>
        </xdr:cNvSpPr>
      </xdr:nvSpPr>
      <xdr:spPr bwMode="auto">
        <a:xfrm>
          <a:off x="454495" y="1358232"/>
          <a:ext cx="4464638" cy="5347368"/>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900"/>
            </a:lnSpc>
            <a:defRPr sz="1000"/>
          </a:pPr>
          <a:r>
            <a:rPr lang="en-US" sz="1050" b="1" i="0" u="none" strike="noStrike" baseline="0">
              <a:solidFill>
                <a:srgbClr val="C00000"/>
              </a:solidFill>
              <a:latin typeface="Arial"/>
              <a:ea typeface="Verdana"/>
              <a:cs typeface="Arial"/>
            </a:rPr>
            <a:t>This workbook consists of three visible sheets except this one. There is mandatory information on all three sheets:</a:t>
          </a:r>
        </a:p>
        <a:p>
          <a:pPr algn="l" rtl="0">
            <a:lnSpc>
              <a:spcPts val="900"/>
            </a:lnSpc>
            <a:defRPr sz="1000"/>
          </a:pPr>
          <a:endParaRPr lang="en-US" sz="1000" b="0" i="0" u="none" strike="noStrike" baseline="0">
            <a:solidFill>
              <a:srgbClr val="000000"/>
            </a:solidFill>
            <a:latin typeface="Arial"/>
            <a:ea typeface="Verdana"/>
            <a:cs typeface="Arial"/>
          </a:endParaRPr>
        </a:p>
        <a:p>
          <a:pPr algn="l" rtl="0">
            <a:lnSpc>
              <a:spcPts val="900"/>
            </a:lnSpc>
            <a:defRPr sz="1000"/>
          </a:pPr>
          <a:r>
            <a:rPr lang="en-US" sz="1000" b="0" i="0" u="none" strike="noStrike" baseline="0">
              <a:solidFill>
                <a:srgbClr val="000000"/>
              </a:solidFill>
              <a:latin typeface="Arial"/>
              <a:ea typeface="Verdana"/>
              <a:cs typeface="Arial"/>
            </a:rPr>
            <a:t> - </a:t>
          </a:r>
          <a:r>
            <a:rPr lang="en-US" sz="1000" b="1" i="0" u="none" strike="noStrike" baseline="0">
              <a:solidFill>
                <a:srgbClr val="000000"/>
              </a:solidFill>
              <a:latin typeface="Arial"/>
              <a:ea typeface="Verdana"/>
              <a:cs typeface="Arial"/>
            </a:rPr>
            <a:t>Producer:</a:t>
          </a:r>
          <a:r>
            <a:rPr lang="en-US" sz="1000" b="0" i="0" u="none" strike="noStrike" baseline="0">
              <a:solidFill>
                <a:srgbClr val="000000"/>
              </a:solidFill>
              <a:latin typeface="Arial"/>
              <a:ea typeface="Verdana"/>
              <a:cs typeface="Arial"/>
            </a:rPr>
            <a:t> contains information about the producer</a:t>
          </a:r>
        </a:p>
        <a:p>
          <a:pPr algn="l" rtl="0">
            <a:lnSpc>
              <a:spcPts val="900"/>
            </a:lnSpc>
            <a:defRPr sz="1000"/>
          </a:pPr>
          <a:r>
            <a:rPr lang="en-US" sz="1000" b="0" i="0" u="none" strike="noStrike" baseline="0">
              <a:solidFill>
                <a:srgbClr val="000000"/>
              </a:solidFill>
              <a:latin typeface="Arial"/>
              <a:ea typeface="Verdana"/>
              <a:cs typeface="Arial"/>
            </a:rPr>
            <a:t> - </a:t>
          </a:r>
          <a:r>
            <a:rPr lang="en-US" sz="1000" b="1" i="0" u="none" strike="noStrike" baseline="0">
              <a:solidFill>
                <a:srgbClr val="000000"/>
              </a:solidFill>
              <a:latin typeface="Arial"/>
              <a:ea typeface="Verdana"/>
              <a:cs typeface="Arial"/>
            </a:rPr>
            <a:t>Request to Import:</a:t>
          </a:r>
          <a:r>
            <a:rPr lang="en-US" sz="1000" b="0" i="0" u="none" strike="noStrike" baseline="0">
              <a:solidFill>
                <a:srgbClr val="000000"/>
              </a:solidFill>
              <a:latin typeface="Arial"/>
              <a:ea typeface="Verdana"/>
              <a:cs typeface="Arial"/>
            </a:rPr>
            <a:t> contains the articles to be imported</a:t>
          </a:r>
        </a:p>
        <a:p>
          <a:pPr algn="l" rtl="0">
            <a:lnSpc>
              <a:spcPts val="1000"/>
            </a:lnSpc>
            <a:defRPr sz="1000"/>
          </a:pPr>
          <a:r>
            <a:rPr lang="en-US" sz="1000" b="0" i="0" u="none" strike="noStrike" baseline="0">
              <a:solidFill>
                <a:srgbClr val="000000"/>
              </a:solidFill>
              <a:latin typeface="Arial"/>
              <a:ea typeface="Verdana"/>
              <a:cs typeface="Arial"/>
            </a:rPr>
            <a:t> - </a:t>
          </a:r>
          <a:r>
            <a:rPr lang="en-US" sz="1000" b="1" i="0" u="none" strike="noStrike" baseline="0">
              <a:solidFill>
                <a:srgbClr val="000000"/>
              </a:solidFill>
              <a:latin typeface="Arial"/>
              <a:ea typeface="Verdana"/>
              <a:cs typeface="Arial"/>
            </a:rPr>
            <a:t>Customs Information:</a:t>
          </a:r>
          <a:r>
            <a:rPr lang="en-US" sz="1000" b="0" i="0" u="none" strike="noStrike" baseline="0">
              <a:solidFill>
                <a:srgbClr val="000000"/>
              </a:solidFill>
              <a:latin typeface="Arial"/>
              <a:ea typeface="Verdana"/>
              <a:cs typeface="Arial"/>
            </a:rPr>
            <a:t> contains additional information regarding the articles to be imported</a:t>
          </a:r>
        </a:p>
        <a:p>
          <a:pPr algn="l" rtl="0">
            <a:lnSpc>
              <a:spcPts val="1000"/>
            </a:lnSpc>
            <a:defRPr sz="1000"/>
          </a:pPr>
          <a:endParaRPr lang="en-US" sz="1000" b="0" i="0" u="none" strike="noStrike" baseline="0">
            <a:solidFill>
              <a:srgbClr val="000000"/>
            </a:solidFill>
            <a:latin typeface="Arial"/>
            <a:ea typeface="Verdana"/>
            <a:cs typeface="Arial"/>
          </a:endParaRPr>
        </a:p>
        <a:p>
          <a:pPr algn="l" rtl="0">
            <a:lnSpc>
              <a:spcPts val="1000"/>
            </a:lnSpc>
            <a:defRPr sz="1000"/>
          </a:pPr>
          <a:r>
            <a:rPr lang="en-US" sz="1000" b="1" i="0" u="none" strike="noStrike" baseline="0">
              <a:solidFill>
                <a:srgbClr val="000000"/>
              </a:solidFill>
              <a:latin typeface="Arial"/>
              <a:ea typeface="Verdana"/>
              <a:cs typeface="Arial"/>
            </a:rPr>
            <a:t>Before Shipment</a:t>
          </a:r>
        </a:p>
        <a:p>
          <a:pPr marL="0" marR="0" indent="0" algn="l" defTabSz="914400" rtl="0" eaLnBrk="1" fontAlgn="auto" latinLnBrk="0" hangingPunct="1">
            <a:lnSpc>
              <a:spcPts val="1000"/>
            </a:lnSpc>
            <a:spcBef>
              <a:spcPts val="0"/>
            </a:spcBef>
            <a:spcAft>
              <a:spcPts val="0"/>
            </a:spcAft>
            <a:buClrTx/>
            <a:buSzTx/>
            <a:buFontTx/>
            <a:buNone/>
            <a:tabLst/>
            <a:defRPr sz="1000"/>
          </a:pPr>
          <a:r>
            <a:rPr lang="en-US" sz="1000" b="0" i="0" u="none" strike="noStrike" baseline="0">
              <a:solidFill>
                <a:srgbClr val="000000"/>
              </a:solidFill>
              <a:latin typeface="Arial"/>
              <a:ea typeface="Verdana"/>
              <a:cs typeface="Arial"/>
            </a:rPr>
            <a:t>1. Fill in all sheets. When done, choose menu "File" / "Send To" </a:t>
          </a:r>
          <a:r>
            <a:rPr lang="en-US" sz="1000" b="1" i="0" u="none" strike="noStrike" baseline="0">
              <a:solidFill>
                <a:srgbClr val="000000"/>
              </a:solidFill>
              <a:latin typeface="Arial"/>
              <a:ea typeface="Verdana"/>
              <a:cs typeface="Arial"/>
            </a:rPr>
            <a:t>order@herdenstam.se</a:t>
          </a:r>
          <a:r>
            <a:rPr lang="en-US" sz="1000" b="0" i="0" u="none" strike="noStrike" baseline="0">
              <a:solidFill>
                <a:srgbClr val="000000"/>
              </a:solidFill>
              <a:latin typeface="Arial"/>
              <a:ea typeface="Verdana"/>
              <a:cs typeface="Arial"/>
            </a:rPr>
            <a:t>, or send this file manually. </a:t>
          </a:r>
          <a:endParaRPr lang="en-US" sz="1000" b="1" i="0" u="none" strike="noStrike" baseline="0">
            <a:solidFill>
              <a:srgbClr val="000000"/>
            </a:solidFill>
            <a:latin typeface="Arial"/>
            <a:ea typeface="Verdana"/>
            <a:cs typeface="Arial"/>
          </a:endParaRPr>
        </a:p>
        <a:p>
          <a:pPr algn="l" rtl="0">
            <a:lnSpc>
              <a:spcPts val="1000"/>
            </a:lnSpc>
            <a:defRPr sz="1000"/>
          </a:pPr>
          <a:endParaRPr lang="en-US" sz="1000" b="0" i="0" u="none" strike="noStrike" baseline="0">
            <a:solidFill>
              <a:srgbClr val="000000"/>
            </a:solidFill>
            <a:latin typeface="Arial"/>
            <a:ea typeface="Verdana"/>
            <a:cs typeface="Arial"/>
          </a:endParaRPr>
        </a:p>
        <a:p>
          <a:pPr algn="l" rtl="0">
            <a:lnSpc>
              <a:spcPts val="1000"/>
            </a:lnSpc>
            <a:defRPr sz="1000"/>
          </a:pPr>
          <a:r>
            <a:rPr lang="en-US" sz="1000" b="0" i="0" u="none" strike="noStrike" baseline="0">
              <a:solidFill>
                <a:srgbClr val="000000"/>
              </a:solidFill>
              <a:latin typeface="Arial"/>
              <a:ea typeface="Verdana"/>
              <a:cs typeface="Arial"/>
            </a:rPr>
            <a:t>2. You will receive a invoice from us thats need to be be paid before your shipment (alcoholtax/administration/handling fee). This in order for us to both register and pay Swedish alchol tax for your products.</a:t>
          </a:r>
          <a:endParaRPr lang="en-US" sz="1000" b="1" i="0" u="none" strike="noStrike" baseline="0">
            <a:solidFill>
              <a:srgbClr val="000000"/>
            </a:solidFill>
            <a:latin typeface="Arial"/>
            <a:ea typeface="Verdana"/>
            <a:cs typeface="Arial"/>
          </a:endParaRPr>
        </a:p>
        <a:p>
          <a:pPr algn="l" rtl="0">
            <a:lnSpc>
              <a:spcPts val="1000"/>
            </a:lnSpc>
            <a:defRPr sz="1000"/>
          </a:pPr>
          <a:endParaRPr lang="en-US" sz="1000" b="1" i="0" u="none" strike="noStrike" baseline="0">
            <a:solidFill>
              <a:srgbClr val="000000"/>
            </a:solidFill>
            <a:latin typeface="Arial"/>
            <a:ea typeface="Verdana"/>
            <a:cs typeface="Arial"/>
          </a:endParaRPr>
        </a:p>
        <a:p>
          <a:pPr algn="l" rtl="0">
            <a:lnSpc>
              <a:spcPts val="1000"/>
            </a:lnSpc>
            <a:defRPr sz="1000"/>
          </a:pPr>
          <a:r>
            <a:rPr lang="en-US" sz="1000" b="0" i="0" u="none" strike="noStrike" baseline="0">
              <a:solidFill>
                <a:srgbClr val="000000"/>
              </a:solidFill>
              <a:latin typeface="Arial"/>
              <a:ea typeface="Verdana"/>
              <a:cs typeface="Arial"/>
            </a:rPr>
            <a:t>3. Important information to the producer:</a:t>
          </a:r>
        </a:p>
        <a:p>
          <a:pPr algn="l" rtl="0">
            <a:lnSpc>
              <a:spcPts val="1000"/>
            </a:lnSpc>
            <a:defRPr sz="1000"/>
          </a:pPr>
          <a:r>
            <a:rPr lang="en-US" sz="1000" b="0" i="0" u="none" strike="noStrike" baseline="0">
              <a:solidFill>
                <a:srgbClr val="000000"/>
              </a:solidFill>
              <a:latin typeface="Arial"/>
              <a:ea typeface="Verdana"/>
              <a:cs typeface="Arial"/>
            </a:rPr>
            <a:t>Make sure that your package is marked on two sides with (Dont forget transport documents such as: VI1, EUR 1, EUr-MED).: </a:t>
          </a:r>
        </a:p>
        <a:p>
          <a:pPr algn="l" rtl="0">
            <a:lnSpc>
              <a:spcPts val="1000"/>
            </a:lnSpc>
            <a:defRPr sz="1000"/>
          </a:pPr>
          <a:r>
            <a:rPr lang="en-US" sz="1000" b="0" i="0" u="none" strike="noStrike" baseline="0">
              <a:solidFill>
                <a:srgbClr val="000000"/>
              </a:solidFill>
              <a:latin typeface="Arial"/>
              <a:ea typeface="Verdana"/>
              <a:cs typeface="Arial"/>
            </a:rPr>
            <a:t>	</a:t>
          </a:r>
        </a:p>
        <a:p>
          <a:pPr algn="l" rtl="0">
            <a:lnSpc>
              <a:spcPts val="1000"/>
            </a:lnSpc>
            <a:defRPr sz="1000"/>
          </a:pPr>
          <a:r>
            <a:rPr lang="en-US" sz="1000" b="0" i="0" u="none" strike="noStrike" baseline="0">
              <a:solidFill>
                <a:srgbClr val="000000"/>
              </a:solidFill>
              <a:latin typeface="Arial"/>
              <a:ea typeface="Verdana"/>
              <a:cs typeface="Arial"/>
            </a:rPr>
            <a:t>a) Your booth at GastroNord 2020 (Same information as  column "H" in the "Request to import" sheet)</a:t>
          </a:r>
        </a:p>
        <a:p>
          <a:pPr algn="l" rtl="0">
            <a:lnSpc>
              <a:spcPts val="1000"/>
            </a:lnSpc>
            <a:defRPr sz="1000"/>
          </a:pPr>
          <a:r>
            <a:rPr lang="en-US" sz="1000" b="0" i="0" u="none" strike="noStrike" baseline="0">
              <a:solidFill>
                <a:srgbClr val="000000"/>
              </a:solidFill>
              <a:latin typeface="Arial"/>
              <a:ea typeface="Verdana"/>
              <a:cs typeface="Arial"/>
            </a:rPr>
            <a:t>	</a:t>
          </a:r>
        </a:p>
        <a:p>
          <a:pPr algn="l" rtl="0">
            <a:lnSpc>
              <a:spcPts val="1000"/>
            </a:lnSpc>
            <a:defRPr sz="1000"/>
          </a:pPr>
          <a:r>
            <a:rPr lang="en-US" sz="1000" b="0" i="0" u="none" strike="noStrike" baseline="0">
              <a:solidFill>
                <a:srgbClr val="000000"/>
              </a:solidFill>
              <a:latin typeface="Arial"/>
              <a:ea typeface="Verdana"/>
              <a:cs typeface="Arial"/>
            </a:rPr>
            <a:t>b) Name of the producer </a:t>
          </a:r>
        </a:p>
        <a:p>
          <a:pPr algn="l" rtl="0">
            <a:lnSpc>
              <a:spcPts val="1000"/>
            </a:lnSpc>
            <a:defRPr sz="1000"/>
          </a:pPr>
          <a:endParaRPr lang="en-US" sz="1000" b="0" i="0" u="none" strike="noStrike" baseline="0">
            <a:solidFill>
              <a:srgbClr val="000000"/>
            </a:solidFill>
            <a:latin typeface="Arial"/>
            <a:ea typeface="Verdana"/>
            <a:cs typeface="Arial"/>
          </a:endParaRPr>
        </a:p>
        <a:p>
          <a:pPr algn="l" rtl="0">
            <a:lnSpc>
              <a:spcPts val="1000"/>
            </a:lnSpc>
            <a:defRPr sz="1000"/>
          </a:pPr>
          <a:r>
            <a:rPr lang="en-US" sz="1000" b="0" i="0" u="none" strike="noStrike" baseline="0">
              <a:solidFill>
                <a:srgbClr val="000000"/>
              </a:solidFill>
              <a:latin typeface="Arial"/>
              <a:ea typeface="Verdana"/>
              <a:cs typeface="Arial"/>
            </a:rPr>
            <a:t>4. Important Information to your transporter: </a:t>
          </a:r>
        </a:p>
        <a:p>
          <a:pPr algn="l" rtl="0">
            <a:lnSpc>
              <a:spcPts val="1000"/>
            </a:lnSpc>
            <a:defRPr sz="1000"/>
          </a:pPr>
          <a:endParaRPr lang="en-US" sz="1000" b="1" i="0" u="none" strike="noStrike" baseline="0">
            <a:solidFill>
              <a:srgbClr val="000000"/>
            </a:solidFill>
            <a:latin typeface="Arial"/>
            <a:ea typeface="Verdana"/>
            <a:cs typeface="Arial"/>
          </a:endParaRPr>
        </a:p>
        <a:p>
          <a:pPr algn="l" rtl="0">
            <a:lnSpc>
              <a:spcPts val="1000"/>
            </a:lnSpc>
            <a:defRPr sz="1000"/>
          </a:pPr>
          <a:r>
            <a:rPr lang="en-US" sz="1000" b="1" i="0" u="none" strike="noStrike" baseline="0">
              <a:solidFill>
                <a:srgbClr val="000000"/>
              </a:solidFill>
              <a:latin typeface="Arial"/>
              <a:ea typeface="Verdana"/>
              <a:cs typeface="Arial"/>
            </a:rPr>
            <a:t>Your Importer: Herdenstam Vinhandel AB</a:t>
          </a:r>
        </a:p>
        <a:p>
          <a:pPr algn="l" rtl="0">
            <a:lnSpc>
              <a:spcPts val="1000"/>
            </a:lnSpc>
            <a:defRPr sz="1000"/>
          </a:pPr>
          <a:r>
            <a:rPr lang="en-US" sz="1000" b="0" i="0" u="none" strike="noStrike">
              <a:effectLst/>
              <a:latin typeface="+mn-lt"/>
              <a:ea typeface="+mn-ea"/>
              <a:cs typeface="+mn-cs"/>
            </a:rPr>
            <a:t>VAT no.: SE556653681801</a:t>
          </a:r>
          <a:r>
            <a:rPr lang="en-US"/>
            <a:t> </a:t>
          </a:r>
        </a:p>
        <a:p>
          <a:pPr algn="l" rtl="0">
            <a:lnSpc>
              <a:spcPts val="1100"/>
            </a:lnSpc>
            <a:defRPr sz="1000"/>
          </a:pPr>
          <a:r>
            <a:rPr lang="en-US" sz="1000" b="0" i="0" u="none" strike="noStrike">
              <a:effectLst/>
              <a:latin typeface="+mn-lt"/>
              <a:ea typeface="+mn-ea"/>
              <a:cs typeface="+mn-cs"/>
            </a:rPr>
            <a:t>Our SEP no is: SEP5566536818 (Within EU)</a:t>
          </a:r>
          <a:r>
            <a:rPr lang="en-US"/>
            <a:t> </a:t>
          </a:r>
        </a:p>
        <a:p>
          <a:pPr algn="l" rtl="0">
            <a:lnSpc>
              <a:spcPts val="1100"/>
            </a:lnSpc>
            <a:defRPr sz="1000"/>
          </a:pPr>
          <a:r>
            <a:rPr lang="en-US" sz="1000" b="0" i="0" u="none" strike="noStrike">
              <a:effectLst/>
              <a:latin typeface="+mn-lt"/>
              <a:ea typeface="+mn-ea"/>
              <a:cs typeface="+mn-cs"/>
            </a:rPr>
            <a:t>Our SEP no is: SEP9900271942 (Outside EU)</a:t>
          </a:r>
          <a:r>
            <a:rPr lang="en-US"/>
            <a:t> </a:t>
          </a:r>
        </a:p>
        <a:p>
          <a:pPr algn="l" rtl="0">
            <a:defRPr sz="1000"/>
          </a:pPr>
          <a:r>
            <a:rPr lang="en-US" sz="1000" b="0" i="0" u="none" strike="noStrike">
              <a:effectLst/>
              <a:latin typeface="+mn-lt"/>
              <a:ea typeface="+mn-ea"/>
              <a:cs typeface="+mn-cs"/>
            </a:rPr>
            <a:t>Our EORI-number is: SE5566536818</a:t>
          </a:r>
          <a:r>
            <a:rPr lang="en-US"/>
            <a:t> </a:t>
          </a:r>
        </a:p>
        <a:p>
          <a:pPr algn="l" rtl="0">
            <a:lnSpc>
              <a:spcPts val="1000"/>
            </a:lnSpc>
            <a:defRPr sz="1000"/>
          </a:pPr>
          <a:r>
            <a:rPr lang="en-US" sz="1000" b="0" i="0" u="none" strike="noStrike">
              <a:effectLst/>
              <a:latin typeface="+mn-lt"/>
              <a:ea typeface="+mn-ea"/>
              <a:cs typeface="+mn-cs"/>
            </a:rPr>
            <a:t>Excise number is: SEP0000031046</a:t>
          </a:r>
          <a:r>
            <a:rPr lang="en-US"/>
            <a:t> </a:t>
          </a:r>
          <a:endParaRPr lang="en-US" sz="1000" b="1" i="0" u="none" strike="noStrike" baseline="0">
            <a:solidFill>
              <a:srgbClr val="000000"/>
            </a:solidFill>
            <a:latin typeface="Arial"/>
            <a:ea typeface="Verdana"/>
            <a:cs typeface="Arial"/>
          </a:endParaRPr>
        </a:p>
        <a:p>
          <a:pPr algn="l" rtl="0">
            <a:lnSpc>
              <a:spcPts val="1000"/>
            </a:lnSpc>
            <a:defRPr sz="1000"/>
          </a:pPr>
          <a:endParaRPr lang="en-US" sz="1000" b="0" i="0" u="none" strike="noStrike" baseline="0">
            <a:solidFill>
              <a:srgbClr val="000000"/>
            </a:solidFill>
            <a:latin typeface="Arial"/>
            <a:ea typeface="Verdana"/>
            <a:cs typeface="Arial"/>
          </a:endParaRPr>
        </a:p>
        <a:p>
          <a:pPr marL="0" marR="0" indent="0" algn="l" defTabSz="914400" rtl="0" eaLnBrk="1" fontAlgn="auto" latinLnBrk="0" hangingPunct="1">
            <a:lnSpc>
              <a:spcPts val="1000"/>
            </a:lnSpc>
            <a:spcBef>
              <a:spcPts val="0"/>
            </a:spcBef>
            <a:spcAft>
              <a:spcPts val="0"/>
            </a:spcAft>
            <a:buClrTx/>
            <a:buSzTx/>
            <a:buFontTx/>
            <a:buNone/>
            <a:tabLst/>
            <a:defRPr sz="1000"/>
          </a:pPr>
          <a:r>
            <a:rPr lang="sv-SE" sz="1100" b="1" i="0" u="none" strike="noStrike">
              <a:effectLst/>
              <a:latin typeface="+mn-lt"/>
              <a:ea typeface="+mn-ea"/>
              <a:cs typeface="+mn-cs"/>
            </a:rPr>
            <a:t>Delivery</a:t>
          </a:r>
          <a:r>
            <a:rPr lang="sv-SE" sz="1100" b="1" i="0" u="none" strike="noStrike" baseline="0">
              <a:effectLst/>
              <a:latin typeface="+mn-lt"/>
              <a:ea typeface="+mn-ea"/>
              <a:cs typeface="+mn-cs"/>
            </a:rPr>
            <a:t> Address: </a:t>
          </a:r>
          <a:r>
            <a:rPr lang="sv-SE" sz="1100" b="1" i="0" u="none" strike="noStrike">
              <a:effectLst/>
              <a:latin typeface="+mn-lt"/>
              <a:ea typeface="+mn-ea"/>
              <a:cs typeface="+mn-cs"/>
            </a:rPr>
            <a:t>Stockholmsmässan AB</a:t>
          </a:r>
        </a:p>
        <a:p>
          <a:r>
            <a:rPr lang="sv-SE" sz="1100" b="0" i="0" u="none" strike="noStrike">
              <a:effectLst/>
              <a:latin typeface="+mn-lt"/>
              <a:ea typeface="+mn-ea"/>
              <a:cs typeface="+mn-cs"/>
            </a:rPr>
            <a:t>Godsmottagningen</a:t>
          </a:r>
        </a:p>
        <a:p>
          <a:r>
            <a:rPr lang="sv-SE" sz="1100" b="0" i="0" u="none" strike="noStrike">
              <a:effectLst/>
              <a:latin typeface="+mn-lt"/>
              <a:ea typeface="+mn-ea"/>
              <a:cs typeface="+mn-cs"/>
            </a:rPr>
            <a:t>GastroNord 2020</a:t>
          </a:r>
        </a:p>
        <a:p>
          <a:r>
            <a:rPr lang="sv-SE" sz="1100" b="0" i="0" u="none" strike="noStrike">
              <a:effectLst/>
              <a:latin typeface="+mn-lt"/>
              <a:ea typeface="+mn-ea"/>
              <a:cs typeface="+mn-cs"/>
            </a:rPr>
            <a:t>"Utställarens namn och monternr"</a:t>
          </a:r>
        </a:p>
        <a:p>
          <a:r>
            <a:rPr lang="sv-SE" sz="1100" b="0" i="0" u="none" strike="noStrike">
              <a:effectLst/>
              <a:latin typeface="+mn-lt"/>
              <a:ea typeface="+mn-ea"/>
              <a:cs typeface="+mn-cs"/>
            </a:rPr>
            <a:t>Parkeringsvägen 10</a:t>
          </a:r>
        </a:p>
        <a:p>
          <a:r>
            <a:rPr lang="sv-SE" sz="1100" b="0" i="0" u="none" strike="noStrike">
              <a:effectLst/>
              <a:latin typeface="+mn-lt"/>
              <a:ea typeface="+mn-ea"/>
              <a:cs typeface="+mn-cs"/>
            </a:rPr>
            <a:t>125 30 Älvsjö</a:t>
          </a:r>
        </a:p>
        <a:p>
          <a:pPr algn="l" rtl="0">
            <a:lnSpc>
              <a:spcPts val="1000"/>
            </a:lnSpc>
            <a:defRPr sz="1000"/>
          </a:pPr>
          <a:endParaRPr lang="en-US" sz="1000" b="0" i="0" u="none" strike="noStrike" baseline="0">
            <a:solidFill>
              <a:srgbClr val="000000"/>
            </a:solidFill>
            <a:latin typeface="Arial"/>
            <a:ea typeface="Verdana"/>
            <a:cs typeface="Arial"/>
          </a:endParaRPr>
        </a:p>
      </xdr:txBody>
    </xdr:sp>
    <xdr:clientData/>
  </xdr:twoCellAnchor>
  <xdr:twoCellAnchor editAs="oneCell">
    <xdr:from>
      <xdr:col>3</xdr:col>
      <xdr:colOff>457200</xdr:colOff>
      <xdr:row>0</xdr:row>
      <xdr:rowOff>50800</xdr:rowOff>
    </xdr:from>
    <xdr:to>
      <xdr:col>4</xdr:col>
      <xdr:colOff>635000</xdr:colOff>
      <xdr:row>5</xdr:row>
      <xdr:rowOff>152400</xdr:rowOff>
    </xdr:to>
    <xdr:pic>
      <xdr:nvPicPr>
        <xdr:cNvPr id="1264" name="Bildobjekt 1" descr="Herdenstam logo cmyk (4c)jpeg.jpg">
          <a:extLst>
            <a:ext uri="{FF2B5EF4-FFF2-40B4-BE49-F238E27FC236}">
              <a16:creationId xmlns:a16="http://schemas.microsoft.com/office/drawing/2014/main" id="{00000000-0008-0000-0000-0000F0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95600" y="50800"/>
          <a:ext cx="990600" cy="97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1</xdr:row>
      <xdr:rowOff>88900</xdr:rowOff>
    </xdr:from>
    <xdr:to>
      <xdr:col>4</xdr:col>
      <xdr:colOff>797004</xdr:colOff>
      <xdr:row>2</xdr:row>
      <xdr:rowOff>844720</xdr:rowOff>
    </xdr:to>
    <xdr:sp macro="" textlink="">
      <xdr:nvSpPr>
        <xdr:cNvPr id="2" name="Text Box -1023">
          <a:extLst>
            <a:ext uri="{FF2B5EF4-FFF2-40B4-BE49-F238E27FC236}">
              <a16:creationId xmlns:a16="http://schemas.microsoft.com/office/drawing/2014/main" id="{00000000-0008-0000-0100-000002000000}"/>
            </a:ext>
          </a:extLst>
        </xdr:cNvPr>
        <xdr:cNvSpPr txBox="1">
          <a:spLocks noChangeArrowheads="1"/>
        </xdr:cNvSpPr>
      </xdr:nvSpPr>
      <xdr:spPr bwMode="auto">
        <a:xfrm>
          <a:off x="19050" y="571500"/>
          <a:ext cx="6848475" cy="9429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sv-SE" sz="1000" b="0" i="0" strike="noStrike">
            <a:solidFill>
              <a:srgbClr val="000000"/>
            </a:solidFill>
            <a:latin typeface="Verdan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6350</xdr:colOff>
      <xdr:row>1</xdr:row>
      <xdr:rowOff>79375</xdr:rowOff>
    </xdr:from>
    <xdr:to>
      <xdr:col>6</xdr:col>
      <xdr:colOff>16</xdr:colOff>
      <xdr:row>2</xdr:row>
      <xdr:rowOff>761973</xdr:rowOff>
    </xdr:to>
    <xdr:sp macro="" textlink="">
      <xdr:nvSpPr>
        <xdr:cNvPr id="1025" name="Text Box 1">
          <a:extLst>
            <a:ext uri="{FF2B5EF4-FFF2-40B4-BE49-F238E27FC236}">
              <a16:creationId xmlns:a16="http://schemas.microsoft.com/office/drawing/2014/main" id="{00000000-0008-0000-0200-000001040000}"/>
            </a:ext>
          </a:extLst>
        </xdr:cNvPr>
        <xdr:cNvSpPr txBox="1">
          <a:spLocks noChangeArrowheads="1"/>
        </xdr:cNvSpPr>
      </xdr:nvSpPr>
      <xdr:spPr bwMode="auto">
        <a:xfrm>
          <a:off x="19050" y="571500"/>
          <a:ext cx="5972175" cy="8477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1000" b="1" i="0" u="none" strike="noStrike" baseline="0">
              <a:solidFill>
                <a:srgbClr val="000000"/>
              </a:solidFill>
              <a:latin typeface="Arial"/>
              <a:ea typeface="Verdana"/>
              <a:cs typeface="Arial"/>
            </a:rPr>
            <a:t>It is important that the information on this sheet is correct</a:t>
          </a:r>
          <a:r>
            <a:rPr lang="en-US" sz="1000" b="0" i="0" u="none" strike="noStrike" baseline="0">
              <a:solidFill>
                <a:srgbClr val="000000"/>
              </a:solidFill>
              <a:latin typeface="Arial"/>
              <a:ea typeface="Verdana"/>
              <a:cs typeface="Arial"/>
            </a:rPr>
            <a:t> and that </a:t>
          </a:r>
          <a:r>
            <a:rPr lang="en-US" sz="1000" b="0" i="0" u="sng" strike="noStrike" baseline="0">
              <a:solidFill>
                <a:srgbClr val="000000"/>
              </a:solidFill>
              <a:latin typeface="Arial"/>
              <a:ea typeface="Verdana"/>
              <a:cs typeface="Arial"/>
            </a:rPr>
            <a:t>NO </a:t>
          </a:r>
          <a:r>
            <a:rPr lang="en-US" sz="1000" b="0" i="0" u="none" strike="noStrike" baseline="0">
              <a:solidFill>
                <a:srgbClr val="000000"/>
              </a:solidFill>
              <a:latin typeface="Arial"/>
              <a:ea typeface="Verdana"/>
              <a:cs typeface="Arial"/>
            </a:rPr>
            <a:t>information is omitted. Enter data in light gray cells. Don't forget to specify the booth at GastroNord 2020 </a:t>
          </a:r>
        </a:p>
        <a:p>
          <a:pPr algn="l" rtl="0">
            <a:defRPr sz="1000"/>
          </a:pPr>
          <a:r>
            <a:rPr lang="en-US" sz="1000" b="0" i="0" u="none" strike="noStrike" baseline="0">
              <a:solidFill>
                <a:srgbClr val="000000"/>
              </a:solidFill>
              <a:latin typeface="Arial"/>
              <a:ea typeface="Verdana"/>
              <a:cs typeface="Arial"/>
            </a:rPr>
            <a:t>- Add one article per line. Separate articles must be packed in separate boxes clearly labeled according to the handling instructions. </a:t>
          </a:r>
        </a:p>
        <a:p>
          <a:pPr algn="l" rtl="0">
            <a:defRPr sz="1000"/>
          </a:pPr>
          <a:r>
            <a:rPr lang="en-US" sz="1000" b="0" i="0" u="none" strike="noStrike" baseline="0">
              <a:solidFill>
                <a:srgbClr val="000000"/>
              </a:solidFill>
              <a:latin typeface="Arial"/>
              <a:ea typeface="Verdana"/>
              <a:cs typeface="Arial"/>
            </a:rPr>
            <a:t>- Don't forget the Customs Information sheet.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xdr:colOff>
      <xdr:row>1</xdr:row>
      <xdr:rowOff>76200</xdr:rowOff>
    </xdr:from>
    <xdr:to>
      <xdr:col>3</xdr:col>
      <xdr:colOff>778275</xdr:colOff>
      <xdr:row>2</xdr:row>
      <xdr:rowOff>762000</xdr:rowOff>
    </xdr:to>
    <xdr:sp macro="" textlink="">
      <xdr:nvSpPr>
        <xdr:cNvPr id="2049" name="Text Box 1">
          <a:extLst>
            <a:ext uri="{FF2B5EF4-FFF2-40B4-BE49-F238E27FC236}">
              <a16:creationId xmlns:a16="http://schemas.microsoft.com/office/drawing/2014/main" id="{00000000-0008-0000-0300-000001080000}"/>
            </a:ext>
          </a:extLst>
        </xdr:cNvPr>
        <xdr:cNvSpPr txBox="1">
          <a:spLocks noChangeArrowheads="1"/>
        </xdr:cNvSpPr>
      </xdr:nvSpPr>
      <xdr:spPr bwMode="auto">
        <a:xfrm>
          <a:off x="19050" y="571500"/>
          <a:ext cx="4114800" cy="8477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1000" b="1" i="0" u="none" strike="noStrike" baseline="0">
              <a:solidFill>
                <a:srgbClr val="000000"/>
              </a:solidFill>
              <a:latin typeface="Arial"/>
              <a:ea typeface="Verdana"/>
              <a:cs typeface="Arial"/>
            </a:rPr>
            <a:t>Note:</a:t>
          </a:r>
          <a:endParaRPr lang="en-US" sz="1000" b="0" i="0" u="none" strike="noStrike" baseline="0">
            <a:solidFill>
              <a:srgbClr val="000000"/>
            </a:solidFill>
            <a:latin typeface="Arial"/>
            <a:ea typeface="Verdana"/>
            <a:cs typeface="Arial"/>
          </a:endParaRPr>
        </a:p>
        <a:p>
          <a:pPr algn="l" rtl="0">
            <a:defRPr sz="1000"/>
          </a:pPr>
          <a:r>
            <a:rPr lang="en-US" sz="1000" b="0" i="0" u="none" strike="noStrike" baseline="0">
              <a:solidFill>
                <a:srgbClr val="000000"/>
              </a:solidFill>
              <a:latin typeface="Arial"/>
              <a:ea typeface="Verdana"/>
              <a:cs typeface="Arial"/>
            </a:rPr>
            <a:t>- Country of Origin is mandatory for all articles</a:t>
          </a:r>
        </a:p>
        <a:p>
          <a:pPr algn="l" rtl="0">
            <a:defRPr sz="1000"/>
          </a:pPr>
          <a:r>
            <a:rPr lang="en-US" sz="1000" b="0" i="0" u="none" strike="noStrike" baseline="0">
              <a:solidFill>
                <a:srgbClr val="000000"/>
              </a:solidFill>
              <a:latin typeface="Arial"/>
              <a:ea typeface="Verdana"/>
              <a:cs typeface="Arial"/>
            </a:rPr>
            <a:t>- Type of Wine is mandatory for wines</a:t>
          </a:r>
        </a:p>
        <a:p>
          <a:pPr algn="l" rtl="0">
            <a:defRPr sz="1000"/>
          </a:pPr>
          <a:r>
            <a:rPr lang="en-US" sz="1000" b="0" i="0" u="none" strike="noStrike" baseline="0">
              <a:solidFill>
                <a:srgbClr val="000000"/>
              </a:solidFill>
              <a:latin typeface="Arial"/>
              <a:ea typeface="Verdana"/>
              <a:cs typeface="Arial"/>
            </a:rPr>
            <a:t>- District of Origin is mandatory for quality wines</a:t>
          </a: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order@herdenstam.se"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4"/>
  <sheetViews>
    <sheetView topLeftCell="A14" zoomScale="150" zoomScaleNormal="175" zoomScaleSheetLayoutView="85" zoomScalePageLayoutView="175" workbookViewId="0">
      <selection activeCell="F33" sqref="F33"/>
    </sheetView>
  </sheetViews>
  <sheetFormatPr baseColWidth="10" defaultColWidth="10.6640625" defaultRowHeight="13" x14ac:dyDescent="0.15"/>
  <cols>
    <col min="1" max="16384" width="10.6640625" style="23"/>
  </cols>
  <sheetData>
    <row r="1" spans="1:1" ht="17" customHeight="1" x14ac:dyDescent="0.15">
      <c r="A1" s="24"/>
    </row>
    <row r="2" spans="1:1" x14ac:dyDescent="0.15">
      <c r="A2" s="24"/>
    </row>
    <row r="3" spans="1:1" x14ac:dyDescent="0.15">
      <c r="A3" s="24"/>
    </row>
    <row r="4" spans="1:1" x14ac:dyDescent="0.15">
      <c r="A4" s="24"/>
    </row>
    <row r="5" spans="1:1" x14ac:dyDescent="0.15">
      <c r="A5" s="24"/>
    </row>
    <row r="6" spans="1:1" ht="18.75" customHeight="1" x14ac:dyDescent="0.15">
      <c r="A6" s="24"/>
    </row>
    <row r="7" spans="1:1" x14ac:dyDescent="0.15">
      <c r="A7" s="24"/>
    </row>
    <row r="8" spans="1:1" x14ac:dyDescent="0.15">
      <c r="A8" s="24"/>
    </row>
    <row r="9" spans="1:1" x14ac:dyDescent="0.15">
      <c r="A9" s="24"/>
    </row>
    <row r="10" spans="1:1" x14ac:dyDescent="0.15">
      <c r="A10" s="24"/>
    </row>
    <row r="11" spans="1:1" x14ac:dyDescent="0.15">
      <c r="A11" s="24"/>
    </row>
    <row r="20" spans="2:8" x14ac:dyDescent="0.15">
      <c r="C20" s="54"/>
    </row>
    <row r="25" spans="2:8" ht="20" customHeight="1" x14ac:dyDescent="0.15"/>
    <row r="26" spans="2:8" ht="180" customHeight="1" x14ac:dyDescent="0.15"/>
    <row r="27" spans="2:8" ht="110" customHeight="1" x14ac:dyDescent="0.15">
      <c r="B27" s="75" t="s">
        <v>546</v>
      </c>
      <c r="C27" s="76"/>
      <c r="D27" s="76"/>
      <c r="E27" s="76"/>
      <c r="F27" s="76"/>
      <c r="G27" s="76"/>
      <c r="H27" s="76"/>
    </row>
    <row r="29" spans="2:8" ht="27" customHeight="1" x14ac:dyDescent="0.15">
      <c r="B29" s="75" t="s">
        <v>558</v>
      </c>
      <c r="C29" s="76"/>
      <c r="D29" s="76"/>
      <c r="E29" s="76"/>
      <c r="F29" s="76"/>
      <c r="G29" s="76"/>
      <c r="H29" s="76"/>
    </row>
    <row r="31" spans="2:8" x14ac:dyDescent="0.15">
      <c r="B31" s="23" t="s">
        <v>548</v>
      </c>
    </row>
    <row r="32" spans="2:8" x14ac:dyDescent="0.15">
      <c r="B32" s="54" t="s">
        <v>547</v>
      </c>
    </row>
    <row r="44" s="49" customFormat="1" ht="11" x14ac:dyDescent="0.15"/>
  </sheetData>
  <mergeCells count="2">
    <mergeCell ref="B27:H27"/>
    <mergeCell ref="B29:H29"/>
  </mergeCells>
  <phoneticPr fontId="7" type="noConversion"/>
  <hyperlinks>
    <hyperlink ref="B32" r:id="rId1" xr:uid="{00000000-0004-0000-0000-000000000000}"/>
  </hyperlinks>
  <pageMargins left="0.75" right="0.75" top="1" bottom="1" header="0.5" footer="0.5"/>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7"/>
  <sheetViews>
    <sheetView topLeftCell="A7" zoomScale="114" workbookViewId="0">
      <selection activeCell="E29" sqref="E29"/>
    </sheetView>
  </sheetViews>
  <sheetFormatPr baseColWidth="10" defaultColWidth="11" defaultRowHeight="13" x14ac:dyDescent="0.15"/>
  <cols>
    <col min="1" max="1" width="14.33203125" style="37" customWidth="1"/>
    <col min="2" max="2" width="32.1640625" style="37" customWidth="1"/>
    <col min="3" max="3" width="21.5" style="37" customWidth="1"/>
    <col min="4" max="4" width="13.33203125" style="37" bestFit="1" customWidth="1"/>
    <col min="5" max="16384" width="11" style="37"/>
  </cols>
  <sheetData>
    <row r="1" spans="1:11" s="22" customFormat="1" ht="39" customHeight="1" x14ac:dyDescent="0.2">
      <c r="A1" s="21" t="s">
        <v>131</v>
      </c>
      <c r="B1" s="21"/>
    </row>
    <row r="2" spans="1:11" s="23" customFormat="1" x14ac:dyDescent="0.15"/>
    <row r="3" spans="1:11" s="23" customFormat="1" ht="90.75" customHeight="1" x14ac:dyDescent="0.15">
      <c r="A3" s="44"/>
      <c r="B3" s="24"/>
    </row>
    <row r="4" spans="1:11" s="26" customFormat="1" ht="26" customHeight="1" x14ac:dyDescent="0.2">
      <c r="A4" s="50" t="s">
        <v>132</v>
      </c>
      <c r="D4" s="25"/>
      <c r="H4" s="25"/>
      <c r="I4" s="25"/>
      <c r="J4" s="25"/>
      <c r="K4" s="25"/>
    </row>
    <row r="5" spans="1:11" s="23" customFormat="1" x14ac:dyDescent="0.15">
      <c r="A5" s="51" t="s">
        <v>0</v>
      </c>
      <c r="B5" s="64"/>
    </row>
    <row r="6" spans="1:11" s="23" customFormat="1" x14ac:dyDescent="0.15">
      <c r="A6" s="51" t="s">
        <v>1</v>
      </c>
      <c r="B6" s="59"/>
    </row>
    <row r="7" spans="1:11" s="23" customFormat="1" x14ac:dyDescent="0.15">
      <c r="A7" s="51" t="s">
        <v>133</v>
      </c>
      <c r="B7" s="60"/>
    </row>
    <row r="8" spans="1:11" s="23" customFormat="1" x14ac:dyDescent="0.15">
      <c r="A8" s="52" t="s">
        <v>134</v>
      </c>
      <c r="B8" s="61"/>
    </row>
    <row r="9" spans="1:11" s="23" customFormat="1" x14ac:dyDescent="0.15">
      <c r="A9" s="52" t="s">
        <v>135</v>
      </c>
      <c r="B9" s="61"/>
    </row>
    <row r="10" spans="1:11" s="23" customFormat="1" x14ac:dyDescent="0.15">
      <c r="A10" s="52" t="s">
        <v>136</v>
      </c>
      <c r="B10" s="61"/>
    </row>
    <row r="11" spans="1:11" s="23" customFormat="1" x14ac:dyDescent="0.15">
      <c r="A11" s="53" t="s">
        <v>137</v>
      </c>
      <c r="B11" s="63"/>
    </row>
    <row r="12" spans="1:11" s="23" customFormat="1" x14ac:dyDescent="0.15">
      <c r="B12" s="62"/>
    </row>
    <row r="13" spans="1:11" s="26" customFormat="1" ht="26" customHeight="1" x14ac:dyDescent="0.2">
      <c r="A13" s="50" t="s">
        <v>143</v>
      </c>
      <c r="D13" s="25"/>
      <c r="H13" s="25"/>
      <c r="I13" s="25"/>
      <c r="J13" s="25"/>
      <c r="K13" s="25"/>
    </row>
    <row r="14" spans="1:11" s="23" customFormat="1" x14ac:dyDescent="0.15">
      <c r="A14" s="51" t="s">
        <v>138</v>
      </c>
      <c r="B14" s="56"/>
    </row>
    <row r="15" spans="1:11" s="23" customFormat="1" x14ac:dyDescent="0.15">
      <c r="A15" s="52" t="s">
        <v>139</v>
      </c>
      <c r="B15" s="57"/>
    </row>
    <row r="16" spans="1:11" s="23" customFormat="1" x14ac:dyDescent="0.15">
      <c r="A16" s="52" t="s">
        <v>140</v>
      </c>
      <c r="B16" s="57"/>
    </row>
    <row r="17" spans="1:11" s="23" customFormat="1" x14ac:dyDescent="0.15">
      <c r="A17" s="52" t="s">
        <v>141</v>
      </c>
      <c r="B17" s="58"/>
    </row>
    <row r="18" spans="1:11" s="23" customFormat="1" x14ac:dyDescent="0.15">
      <c r="A18" s="53" t="s">
        <v>142</v>
      </c>
      <c r="B18" s="55"/>
    </row>
    <row r="19" spans="1:11" s="23" customFormat="1" x14ac:dyDescent="0.15"/>
    <row r="20" spans="1:11" s="26" customFormat="1" ht="26" customHeight="1" x14ac:dyDescent="0.2">
      <c r="A20" s="50" t="s">
        <v>111</v>
      </c>
      <c r="D20" s="25"/>
      <c r="H20" s="25"/>
      <c r="I20" s="25"/>
      <c r="J20" s="25"/>
      <c r="K20" s="25"/>
    </row>
    <row r="21" spans="1:11" s="23" customFormat="1" ht="14" thickBot="1" x14ac:dyDescent="0.2">
      <c r="A21" s="51" t="s">
        <v>138</v>
      </c>
      <c r="B21" s="66"/>
    </row>
    <row r="22" spans="1:11" s="23" customFormat="1" ht="14" thickBot="1" x14ac:dyDescent="0.2">
      <c r="A22" s="52" t="s">
        <v>139</v>
      </c>
      <c r="B22" s="66"/>
    </row>
    <row r="23" spans="1:11" s="23" customFormat="1" ht="14" thickBot="1" x14ac:dyDescent="0.2">
      <c r="A23" s="52" t="s">
        <v>140</v>
      </c>
      <c r="B23" s="66"/>
    </row>
    <row r="24" spans="1:11" s="23" customFormat="1" ht="14" thickBot="1" x14ac:dyDescent="0.2">
      <c r="A24" s="52" t="s">
        <v>141</v>
      </c>
      <c r="B24" s="67"/>
      <c r="C24" s="23" t="s">
        <v>144</v>
      </c>
    </row>
    <row r="25" spans="1:11" s="23" customFormat="1" ht="14" thickBot="1" x14ac:dyDescent="0.2">
      <c r="A25" s="53" t="s">
        <v>142</v>
      </c>
      <c r="B25" s="68"/>
    </row>
    <row r="26" spans="1:11" s="23" customFormat="1" x14ac:dyDescent="0.15"/>
    <row r="27" spans="1:11" s="23" customFormat="1" x14ac:dyDescent="0.15"/>
    <row r="28" spans="1:11" s="23" customFormat="1" x14ac:dyDescent="0.15"/>
    <row r="29" spans="1:11" s="23" customFormat="1" x14ac:dyDescent="0.15"/>
    <row r="30" spans="1:11" s="23" customFormat="1" x14ac:dyDescent="0.15"/>
    <row r="31" spans="1:11" s="23" customFormat="1" x14ac:dyDescent="0.15"/>
    <row r="32" spans="1:11" s="23" customFormat="1" x14ac:dyDescent="0.15"/>
    <row r="33" s="23" customFormat="1" x14ac:dyDescent="0.15"/>
    <row r="34" s="23" customFormat="1" x14ac:dyDescent="0.15"/>
    <row r="35" s="23" customFormat="1" x14ac:dyDescent="0.15"/>
    <row r="36" s="23" customFormat="1" x14ac:dyDescent="0.15"/>
    <row r="37" s="23" customFormat="1" x14ac:dyDescent="0.15"/>
    <row r="38" s="23" customFormat="1" x14ac:dyDescent="0.15"/>
    <row r="39" s="23" customFormat="1" x14ac:dyDescent="0.15"/>
    <row r="40" s="23" customFormat="1" x14ac:dyDescent="0.15"/>
    <row r="41" s="23" customFormat="1" x14ac:dyDescent="0.15"/>
    <row r="42" s="23" customFormat="1" x14ac:dyDescent="0.15"/>
    <row r="43" s="23" customFormat="1" x14ac:dyDescent="0.15"/>
    <row r="44" s="23" customFormat="1" x14ac:dyDescent="0.15"/>
    <row r="45" s="23" customFormat="1" x14ac:dyDescent="0.15"/>
    <row r="46" s="23" customFormat="1" x14ac:dyDescent="0.15"/>
    <row r="47" s="23" customFormat="1" x14ac:dyDescent="0.15"/>
    <row r="48" s="23" customFormat="1" x14ac:dyDescent="0.15"/>
    <row r="49" s="23" customFormat="1" x14ac:dyDescent="0.15"/>
    <row r="50" s="23" customFormat="1" x14ac:dyDescent="0.15"/>
    <row r="51" s="23" customFormat="1" x14ac:dyDescent="0.15"/>
    <row r="52" s="23" customFormat="1" x14ac:dyDescent="0.15"/>
    <row r="53" s="23" customFormat="1" x14ac:dyDescent="0.15"/>
    <row r="54" s="23" customFormat="1" x14ac:dyDescent="0.15"/>
    <row r="55" s="23" customFormat="1" x14ac:dyDescent="0.15"/>
    <row r="56" s="23" customFormat="1" x14ac:dyDescent="0.15"/>
    <row r="57" s="23" customFormat="1" x14ac:dyDescent="0.15"/>
  </sheetData>
  <phoneticPr fontId="7"/>
  <pageMargins left="0.75" right="0.75" top="1" bottom="1" header="0.5" footer="0.5"/>
  <pageSetup paperSize="9" orientation="portrait"/>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90"/>
  <sheetViews>
    <sheetView tabSelected="1" zoomScale="125" zoomScaleNormal="100" zoomScalePageLayoutView="90" workbookViewId="0">
      <selection activeCell="I9" sqref="I9"/>
    </sheetView>
  </sheetViews>
  <sheetFormatPr baseColWidth="10" defaultColWidth="11" defaultRowHeight="13" x14ac:dyDescent="0.15"/>
  <cols>
    <col min="1" max="1" width="11.83203125" style="37" bestFit="1" customWidth="1"/>
    <col min="2" max="2" width="11" style="37"/>
    <col min="3" max="3" width="21.5" style="37" customWidth="1"/>
    <col min="4" max="4" width="13.33203125" style="37" bestFit="1" customWidth="1"/>
    <col min="5" max="5" width="12.6640625" style="37" bestFit="1" customWidth="1"/>
    <col min="6" max="6" width="11.1640625" style="37" bestFit="1" customWidth="1"/>
    <col min="7" max="7" width="6.33203125" style="37" bestFit="1" customWidth="1"/>
    <col min="8" max="8" width="12.1640625" style="37" customWidth="1"/>
    <col min="9" max="9" width="8.6640625" style="37" bestFit="1" customWidth="1"/>
    <col min="10" max="10" width="11.33203125" style="37" customWidth="1"/>
    <col min="11" max="11" width="13.33203125" style="37" customWidth="1"/>
    <col min="12" max="15" width="11.1640625" style="37" bestFit="1" customWidth="1"/>
    <col min="16" max="16384" width="11" style="37"/>
  </cols>
  <sheetData>
    <row r="1" spans="1:16" s="22" customFormat="1" ht="39" customHeight="1" x14ac:dyDescent="0.2">
      <c r="A1" s="21" t="s">
        <v>53</v>
      </c>
      <c r="B1" s="21"/>
    </row>
    <row r="2" spans="1:16" s="23" customFormat="1" x14ac:dyDescent="0.15"/>
    <row r="3" spans="1:16" s="23" customFormat="1" ht="65" customHeight="1" x14ac:dyDescent="0.15">
      <c r="A3" s="24"/>
      <c r="B3" s="24"/>
    </row>
    <row r="4" spans="1:16" s="26" customFormat="1" ht="59" customHeight="1" x14ac:dyDescent="0.15">
      <c r="A4" s="25" t="s">
        <v>55</v>
      </c>
      <c r="B4" s="26" t="s">
        <v>99</v>
      </c>
      <c r="C4" s="26" t="s">
        <v>54</v>
      </c>
      <c r="D4" s="25" t="s">
        <v>366</v>
      </c>
      <c r="E4" s="26" t="s">
        <v>367</v>
      </c>
      <c r="F4" s="26" t="s">
        <v>368</v>
      </c>
      <c r="G4" s="26" t="s">
        <v>369</v>
      </c>
      <c r="H4" s="27" t="s">
        <v>559</v>
      </c>
      <c r="I4" s="28" t="s">
        <v>272</v>
      </c>
      <c r="J4" s="25" t="s">
        <v>93</v>
      </c>
      <c r="K4" s="25" t="s">
        <v>94</v>
      </c>
      <c r="L4" s="25" t="s">
        <v>95</v>
      </c>
      <c r="M4" s="25" t="s">
        <v>96</v>
      </c>
      <c r="N4" s="25" t="s">
        <v>192</v>
      </c>
      <c r="O4" s="70" t="s">
        <v>553</v>
      </c>
    </row>
    <row r="5" spans="1:16" x14ac:dyDescent="0.15">
      <c r="A5" s="29">
        <v>1</v>
      </c>
      <c r="B5" s="30" t="s">
        <v>100</v>
      </c>
      <c r="C5" s="31" t="s">
        <v>556</v>
      </c>
      <c r="D5" s="30" t="s">
        <v>555</v>
      </c>
      <c r="E5" s="32">
        <v>75</v>
      </c>
      <c r="F5" s="33">
        <v>12.5</v>
      </c>
      <c r="G5" s="34">
        <v>12</v>
      </c>
      <c r="H5" s="30" t="s">
        <v>549</v>
      </c>
      <c r="I5" s="35">
        <f>IF(OR(G5="",G5=0),"",IF(G5&lt;6,6,G5))</f>
        <v>12</v>
      </c>
      <c r="J5" s="36">
        <f>IF(AND(B5="WINE",F5&lt;=Cost!B$2,E5&gt;0),'Request to Import'!I5*(Cost!C$2+Cost!D$2*'Request to Import'!E5/100),0)</f>
        <v>0</v>
      </c>
      <c r="K5" s="36">
        <f>IF(AND(B5="WINE",F5&lt;=Cost!B$3,F5&gt;Cost!B$2),I5*(Cost!C$3+Cost!D$3*E5/100),0)</f>
        <v>56.630958198332181</v>
      </c>
      <c r="L5" s="36">
        <f>IF(AND(B5="WINE",F5&lt;=Cost!B$4,F5&gt;Cost!B$3),'Request to Import'!I5*(Cost!C$4+Cost!D$4*'Request to Import'!E5/100),0)</f>
        <v>0</v>
      </c>
      <c r="M5" s="36">
        <f>IF(AND(B5="SPIRITS"),'Request to Import'!I5*(Cost!C$5+('Request to Import'!E5*Cost!D$5*F5)/(Cost!B$5*100)),0)</f>
        <v>0</v>
      </c>
      <c r="N5" s="36">
        <f>IF(B5="BEER",IF(E5&lt;300,I5,G5)*(BeerEURPer100cl*E5/100+(BeerEURPer100cl*E5*F5)/(BeerAlcPerc*100)),0)</f>
        <v>0</v>
      </c>
      <c r="O5" s="71" t="str">
        <f>IF(C5="","",IF(OR(B5="",E5="",F5="",G5=""),"Incomplete","OK"))</f>
        <v>OK</v>
      </c>
      <c r="P5" s="69"/>
    </row>
    <row r="6" spans="1:16" x14ac:dyDescent="0.15">
      <c r="A6" s="29">
        <v>2</v>
      </c>
      <c r="B6" s="30" t="s">
        <v>101</v>
      </c>
      <c r="C6" s="31" t="s">
        <v>556</v>
      </c>
      <c r="D6" s="30" t="s">
        <v>560</v>
      </c>
      <c r="E6" s="32">
        <v>100</v>
      </c>
      <c r="F6" s="33">
        <v>35</v>
      </c>
      <c r="G6" s="34">
        <v>6</v>
      </c>
      <c r="H6" s="30" t="s">
        <v>549</v>
      </c>
      <c r="I6" s="35">
        <f t="shared" ref="I6:I20" si="0">IF(OR(G6="",G6=0),"",IF(G6&lt;6,6,G6))</f>
        <v>6</v>
      </c>
      <c r="J6" s="36">
        <f>IF(AND(B6="WINE",F6&lt;=Cost!B$2,E6&gt;0),'Request to Import'!I6*(Cost!C$2+Cost!D$2*'Request to Import'!E6/100),0)</f>
        <v>0</v>
      </c>
      <c r="K6" s="36">
        <f>IF(AND(B6="WINE",F6&lt;=Cost!B$3,F6&gt;Cost!B$2),I6*(Cost!C$3+Cost!D$3*E6/100),0)</f>
        <v>0</v>
      </c>
      <c r="L6" s="36">
        <f>IF(AND(B6="WINE",F6&lt;=Cost!B$4,F6&gt;Cost!B$3),'Request to Import'!I6*(Cost!C$4+Cost!D$4*'Request to Import'!E6/100),0)</f>
        <v>0</v>
      </c>
      <c r="M6" s="36">
        <f>IF(AND(B6="SPIRITS"),'Request to Import'!I6*(Cost!C$5+('Request to Import'!E6*Cost!D$5*F6)/(Cost!B$5*100)),0)</f>
        <v>129.6284790991661</v>
      </c>
      <c r="N6" s="36">
        <f>IF(B6="BEER",IF(E6&lt;300,I6,G6)*(BeerEURPer100cl*E6/100+(BeerEURPer100cl*E6*F6)/(BeerAlcPerc*100)),0)</f>
        <v>0</v>
      </c>
      <c r="O6" s="71" t="str">
        <f>IF(C6="","",IF(OR(B6="",E6="",F6="",G6=""),"Incomplete","OK"))</f>
        <v>OK</v>
      </c>
      <c r="P6" s="69"/>
    </row>
    <row r="7" spans="1:16" x14ac:dyDescent="0.15">
      <c r="A7" s="29">
        <v>3</v>
      </c>
      <c r="B7" s="30" t="s">
        <v>331</v>
      </c>
      <c r="C7" s="31" t="s">
        <v>556</v>
      </c>
      <c r="D7" s="30" t="s">
        <v>561</v>
      </c>
      <c r="E7" s="32">
        <v>33</v>
      </c>
      <c r="F7" s="33">
        <v>5.5</v>
      </c>
      <c r="G7" s="34">
        <v>24</v>
      </c>
      <c r="H7" s="30" t="s">
        <v>549</v>
      </c>
      <c r="I7" s="35">
        <f t="shared" si="0"/>
        <v>24</v>
      </c>
      <c r="J7" s="36">
        <f>IF(AND(B7="WINE",F7&lt;=Cost!B$2,E7&gt;0),'Request to Import'!I7*(Cost!C$2+Cost!D$2*'Request to Import'!E7/100),0)</f>
        <v>0</v>
      </c>
      <c r="K7" s="36">
        <f>IF(AND(B7="WINE",F7&lt;=Cost!B$3,F7&gt;Cost!B$2),I7*(Cost!C$3+Cost!D$3*E7/100),0)</f>
        <v>0</v>
      </c>
      <c r="L7" s="36">
        <f>IF(AND(B7="WINE",F7&lt;=Cost!B$4,F7&gt;Cost!B$3),'Request to Import'!I7*(Cost!C$4+Cost!D$4*'Request to Import'!E7/100),0)</f>
        <v>0</v>
      </c>
      <c r="M7" s="36">
        <f>IF(AND(B7="SPIRITS"),'Request to Import'!I7*(Cost!C$5+('Request to Import'!E7*Cost!D$5*F7)/(Cost!B$5*100)),0)</f>
        <v>0</v>
      </c>
      <c r="N7" s="36">
        <f>IF(B7="BEER",IF(E7&lt;300,I7,G7)*(BeerEURPer100cl*E7/100+(BeerEURPer100cl*E7*F7)/(BeerAlcPerc*100)),0)</f>
        <v>147.39953241232735</v>
      </c>
      <c r="O7" s="71" t="str">
        <f>IF(C7="","",IF(OR(B7="",E7="",F7="",G7=""),"Incomplete","OK"))</f>
        <v>OK</v>
      </c>
      <c r="P7" s="69"/>
    </row>
    <row r="8" spans="1:16" x14ac:dyDescent="0.15">
      <c r="A8" s="29"/>
      <c r="B8" s="30"/>
      <c r="C8" s="30" t="s">
        <v>557</v>
      </c>
      <c r="D8" s="30"/>
      <c r="E8" s="32"/>
      <c r="F8" s="33"/>
      <c r="G8" s="34"/>
      <c r="H8" s="30"/>
      <c r="I8" s="35" t="str">
        <f t="shared" si="0"/>
        <v/>
      </c>
      <c r="J8" s="36">
        <f>IF(AND(B8="WINE",F8&lt;=Cost!B$2,E8&gt;0),'Request to Import'!I8*(Cost!C$2+Cost!D$2*'Request to Import'!E8/100),0)</f>
        <v>0</v>
      </c>
      <c r="K8" s="36">
        <f>IF(AND(B8="WINE",F8&lt;=Cost!B$3,F8&gt;Cost!B$2),I8*(Cost!C$3+Cost!D$3*E8/100),0)</f>
        <v>0</v>
      </c>
      <c r="L8" s="36">
        <f>IF(AND(B8="WINE",F8&lt;=Cost!B$4,F8&gt;Cost!B$3),'Request to Import'!I8*(Cost!C$4+Cost!D$4*'Request to Import'!E8/100),0)</f>
        <v>0</v>
      </c>
      <c r="M8" s="36">
        <f>IF(AND(B8="SPIRITS"),'Request to Import'!I8*(Cost!C$5+('Request to Import'!E8*Cost!D$5*F8)/(Cost!B$5*100)),0)</f>
        <v>0</v>
      </c>
      <c r="N8" s="36">
        <f>IF(B8="BEER",IF(E8&lt;300,I8,G8)*(BeerEURPer100cl*E8/100+(BeerEURPer100cl*E8*F8)/(BeerAlcPerc*100)),0)</f>
        <v>0</v>
      </c>
      <c r="O8" s="71" t="str">
        <f t="shared" ref="O8:O56" si="1">IF(C8="","",IF(OR(B8="",E8="",F8="",G8=""),"Incomplete","OK"))</f>
        <v>Incomplete</v>
      </c>
      <c r="P8" s="69"/>
    </row>
    <row r="9" spans="1:16" x14ac:dyDescent="0.15">
      <c r="A9" s="29"/>
      <c r="B9" s="30"/>
      <c r="C9" s="31"/>
      <c r="D9" s="30"/>
      <c r="E9" s="32"/>
      <c r="F9" s="33"/>
      <c r="G9" s="34"/>
      <c r="H9" s="30"/>
      <c r="I9" s="35" t="str">
        <f t="shared" si="0"/>
        <v/>
      </c>
      <c r="J9" s="36">
        <f>IF(AND(B9="WINE",F9&lt;=Cost!B$2,E9&gt;0),'Request to Import'!I9*(Cost!C$2+Cost!D$2*'Request to Import'!E9/100),0)</f>
        <v>0</v>
      </c>
      <c r="K9" s="36">
        <f>IF(AND(B9="WINE",F9&lt;=Cost!B$3,F9&gt;Cost!B$2),I9*(Cost!C$3+Cost!D$3*E9/100),0)</f>
        <v>0</v>
      </c>
      <c r="L9" s="36">
        <f>IF(AND(B9="WINE",F9&lt;=Cost!B$4,F9&gt;Cost!B$3),'Request to Import'!I9*(Cost!C$4+Cost!D$4*'Request to Import'!E9/100),0)</f>
        <v>0</v>
      </c>
      <c r="M9" s="36">
        <f>IF(AND(B9="SPIRITS"),'Request to Import'!I9*(Cost!C$5+('Request to Import'!E9*Cost!D$5*F9)/(Cost!B$5*100)),0)</f>
        <v>0</v>
      </c>
      <c r="N9" s="36">
        <f>IF(B9="BEER",IF(E9&lt;300,I9,G9)*(BeerEURPer100cl*E9/100+(BeerEURPer100cl*E9*F9)/(BeerAlcPerc*100)),0)</f>
        <v>0</v>
      </c>
      <c r="O9" s="71" t="str">
        <f t="shared" si="1"/>
        <v/>
      </c>
      <c r="P9" s="69"/>
    </row>
    <row r="10" spans="1:16" x14ac:dyDescent="0.15">
      <c r="A10" s="29"/>
      <c r="B10" s="30"/>
      <c r="C10" s="31"/>
      <c r="D10" s="30"/>
      <c r="E10" s="32"/>
      <c r="F10" s="33"/>
      <c r="G10" s="34"/>
      <c r="H10" s="30"/>
      <c r="I10" s="35" t="str">
        <f t="shared" si="0"/>
        <v/>
      </c>
      <c r="J10" s="36">
        <f>IF(AND(B10="WINE",F10&lt;=Cost!B$2,E10&gt;0),'Request to Import'!I10*(Cost!C$2+Cost!D$2*'Request to Import'!E10/100),0)</f>
        <v>0</v>
      </c>
      <c r="K10" s="36">
        <f>IF(AND(B10="WINE",F10&lt;=Cost!B$3,F10&gt;Cost!B$2),I10*(Cost!C$3+Cost!D$3*E10/100),0)</f>
        <v>0</v>
      </c>
      <c r="L10" s="36">
        <f>IF(AND(B10="WINE",F10&lt;=Cost!B$4,F10&gt;Cost!B$3),'Request to Import'!I10*(Cost!C$4+Cost!D$4*'Request to Import'!E10/100),0)</f>
        <v>0</v>
      </c>
      <c r="M10" s="36">
        <f>IF(AND(B10="SPIRITS"),'Request to Import'!I10*(Cost!C$5+('Request to Import'!E10*Cost!D$5*F10)/(Cost!B$5*100)),0)</f>
        <v>0</v>
      </c>
      <c r="N10" s="36">
        <f>IF(B10="BEER",IF(E10&lt;300,I10,G10)*(BeerEURPer100cl*E10/100+(BeerEURPer100cl*E10*F10)/(BeerAlcPerc*100)),0)</f>
        <v>0</v>
      </c>
      <c r="O10" s="71" t="str">
        <f t="shared" si="1"/>
        <v/>
      </c>
      <c r="P10" s="69"/>
    </row>
    <row r="11" spans="1:16" x14ac:dyDescent="0.15">
      <c r="A11" s="29"/>
      <c r="B11" s="30"/>
      <c r="C11" s="31"/>
      <c r="D11" s="30"/>
      <c r="E11" s="32"/>
      <c r="F11" s="33"/>
      <c r="G11" s="34"/>
      <c r="H11" s="30"/>
      <c r="I11" s="35" t="str">
        <f t="shared" si="0"/>
        <v/>
      </c>
      <c r="J11" s="36">
        <f>IF(AND(B11="WINE",F11&lt;=Cost!B$2,E11&gt;0),'Request to Import'!I11*(Cost!C$2+Cost!D$2*'Request to Import'!E11/100),0)</f>
        <v>0</v>
      </c>
      <c r="K11" s="36">
        <f>IF(AND(B11="WINE",F11&lt;=Cost!B$3,F11&gt;Cost!B$2),I11*(Cost!C$3+Cost!D$3*E11/100),0)</f>
        <v>0</v>
      </c>
      <c r="L11" s="36">
        <f>IF(AND(B11="WINE",F11&lt;=Cost!B$4,F11&gt;Cost!B$3),'Request to Import'!I11*(Cost!C$4+Cost!D$4*'Request to Import'!E11/100),0)</f>
        <v>0</v>
      </c>
      <c r="M11" s="36">
        <f>IF(AND(B11="SPIRITS"),'Request to Import'!I11*(Cost!C$5+('Request to Import'!E11*Cost!D$5*F11)/(Cost!B$5*100)),0)</f>
        <v>0</v>
      </c>
      <c r="N11" s="36">
        <f>IF(B11="BEER",IF(E11&lt;300,I11,G11)*(BeerEURPer100cl*E11/100+(BeerEURPer100cl*E11*F11)/(BeerAlcPerc*100)),0)</f>
        <v>0</v>
      </c>
      <c r="O11" s="71" t="str">
        <f t="shared" si="1"/>
        <v/>
      </c>
      <c r="P11" s="69"/>
    </row>
    <row r="12" spans="1:16" x14ac:dyDescent="0.15">
      <c r="A12" s="29"/>
      <c r="B12" s="30"/>
      <c r="C12" s="31"/>
      <c r="D12" s="30"/>
      <c r="E12" s="32"/>
      <c r="F12" s="33"/>
      <c r="G12" s="34"/>
      <c r="H12" s="30"/>
      <c r="I12" s="35" t="str">
        <f t="shared" si="0"/>
        <v/>
      </c>
      <c r="J12" s="36">
        <f>IF(AND(B12="WINE",F12&lt;=Cost!B$2,E12&gt;0),'Request to Import'!I12*(Cost!C$2+Cost!D$2*'Request to Import'!E12/100),0)</f>
        <v>0</v>
      </c>
      <c r="K12" s="36">
        <f>IF(AND(B12="WINE",F12&lt;=Cost!B$3,F12&gt;Cost!B$2),I12*(Cost!C$3+Cost!D$3*E12/100),0)</f>
        <v>0</v>
      </c>
      <c r="L12" s="36">
        <f>IF(AND(B12="WINE",F12&lt;=Cost!B$4,F12&gt;Cost!B$3),'Request to Import'!I12*(Cost!C$4+Cost!D$4*'Request to Import'!E12/100),0)</f>
        <v>0</v>
      </c>
      <c r="M12" s="36">
        <f>IF(AND(B12="SPIRITS"),'Request to Import'!I12*(Cost!C$5+('Request to Import'!E12*Cost!D$5*F12)/(Cost!B$5*100)),0)</f>
        <v>0</v>
      </c>
      <c r="N12" s="36">
        <f>IF(B12="BEER",IF(E12&lt;300,I12,G12)*(BeerEURPer100cl*E12/100+(BeerEURPer100cl*E12*F12)/(BeerAlcPerc*100)),0)</f>
        <v>0</v>
      </c>
      <c r="O12" s="71" t="str">
        <f t="shared" si="1"/>
        <v/>
      </c>
      <c r="P12" s="69"/>
    </row>
    <row r="13" spans="1:16" x14ac:dyDescent="0.15">
      <c r="A13" s="29"/>
      <c r="B13" s="30"/>
      <c r="C13" s="31"/>
      <c r="D13" s="30"/>
      <c r="E13" s="32"/>
      <c r="F13" s="33"/>
      <c r="G13" s="34"/>
      <c r="H13" s="30"/>
      <c r="I13" s="35" t="str">
        <f t="shared" si="0"/>
        <v/>
      </c>
      <c r="J13" s="36">
        <f>IF(AND(B13="WINE",F13&lt;=Cost!B$2,E13&gt;0),'Request to Import'!I13*(Cost!C$2+Cost!D$2*'Request to Import'!E13/100),0)</f>
        <v>0</v>
      </c>
      <c r="K13" s="36">
        <f>IF(AND(B13="WINE",F13&lt;=Cost!B$3,F13&gt;Cost!B$2),I13*(Cost!C$3+Cost!D$3*E13/100),0)</f>
        <v>0</v>
      </c>
      <c r="L13" s="36">
        <f>IF(AND(B13="WINE",F13&lt;=Cost!B$4,F13&gt;Cost!B$3),'Request to Import'!I13*(Cost!C$4+Cost!D$4*'Request to Import'!E13/100),0)</f>
        <v>0</v>
      </c>
      <c r="M13" s="36">
        <f>IF(AND(B13="SPIRITS"),'Request to Import'!I13*(Cost!C$5+('Request to Import'!E13*Cost!D$5*F13)/(Cost!B$5*100)),0)</f>
        <v>0</v>
      </c>
      <c r="N13" s="36">
        <f>IF(B13="BEER",IF(E13&lt;300,I13,G13)*(BeerEURPer100cl*E13/100+(BeerEURPer100cl*E13*F13)/(BeerAlcPerc*100)),0)</f>
        <v>0</v>
      </c>
      <c r="O13" s="71" t="str">
        <f t="shared" si="1"/>
        <v/>
      </c>
      <c r="P13" s="69"/>
    </row>
    <row r="14" spans="1:16" x14ac:dyDescent="0.15">
      <c r="A14" s="29"/>
      <c r="B14" s="30"/>
      <c r="C14" s="31"/>
      <c r="D14" s="30"/>
      <c r="E14" s="32"/>
      <c r="F14" s="33"/>
      <c r="G14" s="34"/>
      <c r="H14" s="30"/>
      <c r="I14" s="35" t="str">
        <f t="shared" si="0"/>
        <v/>
      </c>
      <c r="J14" s="36">
        <f>IF(AND(B14="WINE",F14&lt;=Cost!B$2,E14&gt;0),'Request to Import'!I14*(Cost!C$2+Cost!D$2*'Request to Import'!E14/100),0)</f>
        <v>0</v>
      </c>
      <c r="K14" s="36">
        <f>IF(AND(B14="WINE",F14&lt;=Cost!B$3,F14&gt;Cost!B$2),I14*(Cost!C$3+Cost!D$3*E14/100),0)</f>
        <v>0</v>
      </c>
      <c r="L14" s="36">
        <f>IF(AND(B14="WINE",F14&lt;=Cost!B$4,F14&gt;Cost!B$3),'Request to Import'!I14*(Cost!C$4+Cost!D$4*'Request to Import'!E14/100),0)</f>
        <v>0</v>
      </c>
      <c r="M14" s="36">
        <f>IF(AND(B14="SPIRITS"),'Request to Import'!I14*(Cost!C$5+('Request to Import'!E14*Cost!D$5*F14)/(Cost!B$5*100)),0)</f>
        <v>0</v>
      </c>
      <c r="N14" s="36">
        <f>IF(B14="BEER",IF(E14&lt;300,I14,G14)*(BeerEURPer100cl*E14/100+(BeerEURPer100cl*E14*F14)/(BeerAlcPerc*100)),0)</f>
        <v>0</v>
      </c>
      <c r="O14" s="71" t="str">
        <f t="shared" si="1"/>
        <v/>
      </c>
      <c r="P14" s="69"/>
    </row>
    <row r="15" spans="1:16" x14ac:dyDescent="0.15">
      <c r="A15" s="29"/>
      <c r="B15" s="30"/>
      <c r="C15" s="31"/>
      <c r="D15" s="30"/>
      <c r="E15" s="32"/>
      <c r="F15" s="33"/>
      <c r="G15" s="34"/>
      <c r="H15" s="30"/>
      <c r="I15" s="35" t="str">
        <f t="shared" si="0"/>
        <v/>
      </c>
      <c r="J15" s="36">
        <f>IF(AND(B15="WINE",F15&lt;=Cost!B$2,E15&gt;0),'Request to Import'!I15*(Cost!C$2+Cost!D$2*'Request to Import'!E15/100),0)</f>
        <v>0</v>
      </c>
      <c r="K15" s="36">
        <f>IF(AND(B15="WINE",F15&lt;=Cost!B$3,F15&gt;Cost!B$2),I15*(Cost!C$3+Cost!D$3*E15/100),0)</f>
        <v>0</v>
      </c>
      <c r="L15" s="36">
        <f>IF(AND(B15="WINE",F15&lt;=Cost!B$4,F15&gt;Cost!B$3),'Request to Import'!I15*(Cost!C$4+Cost!D$4*'Request to Import'!E15/100),0)</f>
        <v>0</v>
      </c>
      <c r="M15" s="36">
        <f>IF(AND(B15="SPIRITS"),'Request to Import'!I15*(Cost!C$5+('Request to Import'!E15*Cost!D$5*F15)/(Cost!B$5*100)),0)</f>
        <v>0</v>
      </c>
      <c r="N15" s="36">
        <f>IF(B15="BEER",IF(E15&lt;300,I15,G15)*(BeerEURPer100cl*E15/100+(BeerEURPer100cl*E15*F15)/(BeerAlcPerc*100)),0)</f>
        <v>0</v>
      </c>
      <c r="O15" s="71" t="str">
        <f t="shared" si="1"/>
        <v/>
      </c>
      <c r="P15" s="69"/>
    </row>
    <row r="16" spans="1:16" x14ac:dyDescent="0.15">
      <c r="A16" s="29"/>
      <c r="B16" s="30"/>
      <c r="C16" s="31"/>
      <c r="D16" s="30"/>
      <c r="E16" s="32"/>
      <c r="F16" s="33"/>
      <c r="G16" s="34"/>
      <c r="H16" s="30"/>
      <c r="I16" s="35" t="str">
        <f t="shared" si="0"/>
        <v/>
      </c>
      <c r="J16" s="36">
        <f>IF(AND(B16="WINE",F16&lt;=Cost!B$2,E16&gt;0),'Request to Import'!I16*(Cost!C$2+Cost!D$2*'Request to Import'!E16/100),0)</f>
        <v>0</v>
      </c>
      <c r="K16" s="36">
        <f>IF(AND(B16="WINE",F16&lt;=Cost!B$3,F16&gt;Cost!B$2),I16*(Cost!C$3+Cost!D$3*E16/100),0)</f>
        <v>0</v>
      </c>
      <c r="L16" s="36">
        <f>IF(AND(B16="WINE",F16&lt;=Cost!B$4,F16&gt;Cost!B$3),'Request to Import'!I16*(Cost!C$4+Cost!D$4*'Request to Import'!E16/100),0)</f>
        <v>0</v>
      </c>
      <c r="M16" s="36">
        <f>IF(AND(B16="SPIRITS"),'Request to Import'!I16*(Cost!C$5+('Request to Import'!E16*Cost!D$5*F16)/(Cost!B$5*100)),0)</f>
        <v>0</v>
      </c>
      <c r="N16" s="36">
        <f>IF(B16="BEER",IF(E16&lt;300,I16,G16)*(BeerEURPer100cl*E16/100+(BeerEURPer100cl*E16*F16)/(BeerAlcPerc*100)),0)</f>
        <v>0</v>
      </c>
      <c r="O16" s="71" t="str">
        <f t="shared" si="1"/>
        <v/>
      </c>
      <c r="P16" s="69"/>
    </row>
    <row r="17" spans="1:16" x14ac:dyDescent="0.15">
      <c r="A17" s="29"/>
      <c r="B17" s="30"/>
      <c r="C17" s="31"/>
      <c r="D17" s="30"/>
      <c r="E17" s="32"/>
      <c r="F17" s="33"/>
      <c r="G17" s="34"/>
      <c r="H17" s="30"/>
      <c r="I17" s="35" t="str">
        <f t="shared" si="0"/>
        <v/>
      </c>
      <c r="J17" s="36">
        <f>IF(AND(B17="WINE",F17&lt;=Cost!B$2,E17&gt;0),'Request to Import'!I17*(Cost!C$2+Cost!D$2*'Request to Import'!E17/100),0)</f>
        <v>0</v>
      </c>
      <c r="K17" s="36">
        <f>IF(AND(B17="WINE",F17&lt;=Cost!B$3,F17&gt;Cost!B$2),I17*(Cost!C$3+Cost!D$3*E17/100),0)</f>
        <v>0</v>
      </c>
      <c r="L17" s="36">
        <f>IF(AND(B17="WINE",F17&lt;=Cost!B$4,F17&gt;Cost!B$3),'Request to Import'!I17*(Cost!C$4+Cost!D$4*'Request to Import'!E17/100),0)</f>
        <v>0</v>
      </c>
      <c r="M17" s="36">
        <f>IF(AND(B17="SPIRITS"),'Request to Import'!I17*(Cost!C$5+('Request to Import'!E17*Cost!D$5*F17)/(Cost!B$5*100)),0)</f>
        <v>0</v>
      </c>
      <c r="N17" s="36">
        <f>IF(B17="BEER",IF(E17&lt;300,I17,G17)*(BeerEURPer100cl*E17/100+(BeerEURPer100cl*E17*F17)/(BeerAlcPerc*100)),0)</f>
        <v>0</v>
      </c>
      <c r="O17" s="71" t="str">
        <f t="shared" si="1"/>
        <v/>
      </c>
      <c r="P17" s="69"/>
    </row>
    <row r="18" spans="1:16" x14ac:dyDescent="0.15">
      <c r="A18" s="29"/>
      <c r="B18" s="30"/>
      <c r="C18" s="31"/>
      <c r="D18" s="30"/>
      <c r="E18" s="32"/>
      <c r="F18" s="33"/>
      <c r="G18" s="34"/>
      <c r="H18" s="30"/>
      <c r="I18" s="35" t="str">
        <f t="shared" si="0"/>
        <v/>
      </c>
      <c r="J18" s="36">
        <f>IF(AND(B18="WINE",F18&lt;=Cost!B$2,E18&gt;0),'Request to Import'!I18*(Cost!C$2+Cost!D$2*'Request to Import'!E18/100),0)</f>
        <v>0</v>
      </c>
      <c r="K18" s="36">
        <f>IF(AND(B18="WINE",F18&lt;=Cost!B$3,F18&gt;Cost!B$2),I18*(Cost!C$3+Cost!D$3*E18/100),0)</f>
        <v>0</v>
      </c>
      <c r="L18" s="36">
        <f>IF(AND(B18="WINE",F18&lt;=Cost!B$4,F18&gt;Cost!B$3),'Request to Import'!I18*(Cost!C$4+Cost!D$4*'Request to Import'!E18/100),0)</f>
        <v>0</v>
      </c>
      <c r="M18" s="36">
        <f>IF(AND(B18="SPIRITS"),'Request to Import'!I18*(Cost!C$5+('Request to Import'!E18*Cost!D$5*F18)/(Cost!B$5*100)),0)</f>
        <v>0</v>
      </c>
      <c r="N18" s="36">
        <f>IF(B18="BEER",IF(E18&lt;300,I18,G18)*(BeerEURPer100cl*E18/100+(BeerEURPer100cl*E18*F18)/(BeerAlcPerc*100)),0)</f>
        <v>0</v>
      </c>
      <c r="O18" s="71" t="str">
        <f t="shared" si="1"/>
        <v/>
      </c>
      <c r="P18" s="69"/>
    </row>
    <row r="19" spans="1:16" x14ac:dyDescent="0.15">
      <c r="A19" s="29"/>
      <c r="B19" s="30"/>
      <c r="C19" s="31"/>
      <c r="D19" s="30"/>
      <c r="E19" s="32"/>
      <c r="F19" s="33"/>
      <c r="G19" s="34"/>
      <c r="H19" s="30"/>
      <c r="I19" s="35" t="str">
        <f t="shared" si="0"/>
        <v/>
      </c>
      <c r="J19" s="36">
        <f>IF(AND(B19="WINE",F19&lt;=Cost!B$2,E19&gt;0),'Request to Import'!I19*(Cost!C$2+Cost!D$2*'Request to Import'!E19/100),0)</f>
        <v>0</v>
      </c>
      <c r="K19" s="36">
        <f>IF(AND(B19="WINE",F19&lt;=Cost!B$3,F19&gt;Cost!B$2),I19*(Cost!C$3+Cost!D$3*E19/100),0)</f>
        <v>0</v>
      </c>
      <c r="L19" s="36">
        <f>IF(AND(B19="WINE",F19&lt;=Cost!B$4,F19&gt;Cost!B$3),'Request to Import'!I19*(Cost!C$4+Cost!D$4*'Request to Import'!E19/100),0)</f>
        <v>0</v>
      </c>
      <c r="M19" s="36">
        <f>IF(AND(B19="SPIRITS"),'Request to Import'!I19*(Cost!C$5+('Request to Import'!E19*Cost!D$5*F19)/(Cost!B$5*100)),0)</f>
        <v>0</v>
      </c>
      <c r="N19" s="36">
        <f>IF(B19="BEER",IF(E19&lt;300,I19,G19)*(BeerEURPer100cl*E19/100+(BeerEURPer100cl*E19*F19)/(BeerAlcPerc*100)),0)</f>
        <v>0</v>
      </c>
      <c r="O19" s="71" t="str">
        <f t="shared" si="1"/>
        <v/>
      </c>
      <c r="P19" s="69"/>
    </row>
    <row r="20" spans="1:16" x14ac:dyDescent="0.15">
      <c r="A20" s="29"/>
      <c r="B20" s="30"/>
      <c r="C20" s="31"/>
      <c r="D20" s="30"/>
      <c r="E20" s="32"/>
      <c r="F20" s="33"/>
      <c r="G20" s="34"/>
      <c r="H20" s="30"/>
      <c r="I20" s="35" t="str">
        <f t="shared" si="0"/>
        <v/>
      </c>
      <c r="J20" s="36">
        <f>IF(AND(B20="WINE",F20&lt;=Cost!B$2,E20&gt;0),'Request to Import'!I20*(Cost!C$2+Cost!D$2*'Request to Import'!E20/100),0)</f>
        <v>0</v>
      </c>
      <c r="K20" s="36">
        <f>IF(AND(B20="WINE",F20&lt;=Cost!B$3,F20&gt;Cost!B$2),I20*(Cost!C$3+Cost!D$3*E20/100),0)</f>
        <v>0</v>
      </c>
      <c r="L20" s="36">
        <f>IF(AND(B20="WINE",F20&lt;=Cost!B$4,F20&gt;Cost!B$3),'Request to Import'!I20*(Cost!C$4+Cost!D$4*'Request to Import'!E20/100),0)</f>
        <v>0</v>
      </c>
      <c r="M20" s="36">
        <f>IF(AND(B20="SPIRITS"),'Request to Import'!I20*(Cost!C$5+('Request to Import'!E20*Cost!D$5*F20)/(Cost!B$5*100)),0)</f>
        <v>0</v>
      </c>
      <c r="N20" s="36">
        <f>IF(B20="BEER",IF(E20&lt;300,I20,G20)*(BeerEURPer100cl*E20/100+(BeerEURPer100cl*E20*F20)/(BeerAlcPerc*100)),0)</f>
        <v>0</v>
      </c>
      <c r="O20" s="71" t="str">
        <f t="shared" si="1"/>
        <v/>
      </c>
      <c r="P20" s="69"/>
    </row>
    <row r="21" spans="1:16" x14ac:dyDescent="0.15">
      <c r="A21" s="29"/>
      <c r="B21" s="30"/>
      <c r="C21" s="31"/>
      <c r="D21" s="30"/>
      <c r="E21" s="32"/>
      <c r="F21" s="33"/>
      <c r="G21" s="34"/>
      <c r="H21" s="30"/>
      <c r="I21" s="35" t="str">
        <f t="shared" ref="I6:I56" si="2">IF(OR(G21="",G21=0),"",IF(G21&lt;6,6,G21))</f>
        <v/>
      </c>
      <c r="J21" s="36">
        <f>IF(AND(B21="WINE",F21&lt;=Cost!B$2,E21&gt;0),'Request to Import'!I21*(Cost!C$2+Cost!D$2*'Request to Import'!E21/100),0)</f>
        <v>0</v>
      </c>
      <c r="K21" s="36">
        <f>IF(AND(B21="WINE",F21&lt;=Cost!B$3,F21&gt;Cost!B$2),I21*(Cost!C$3+Cost!D$3*E21/100),0)</f>
        <v>0</v>
      </c>
      <c r="L21" s="36">
        <f>IF(AND(B21="WINE",F21&lt;=Cost!B$4,F21&gt;Cost!B$3),'Request to Import'!I21*(Cost!C$4+Cost!D$4*'Request to Import'!E21/100),0)</f>
        <v>0</v>
      </c>
      <c r="M21" s="36">
        <f>IF(AND(B21="SPIRITS"),'Request to Import'!I21*(Cost!C$5+('Request to Import'!E21*Cost!D$5*F21)/(Cost!B$5*100)),0)</f>
        <v>0</v>
      </c>
      <c r="N21" s="36">
        <f>IF(B21="BEER",IF(E21&lt;300,I21,G21)*(BeerEURPer100cl*E21/100+(BeerEURPer100cl*E21*F21)/(BeerAlcPerc*100)),0)</f>
        <v>0</v>
      </c>
      <c r="O21" s="71" t="str">
        <f t="shared" si="1"/>
        <v/>
      </c>
      <c r="P21" s="69"/>
    </row>
    <row r="22" spans="1:16" x14ac:dyDescent="0.15">
      <c r="A22" s="29"/>
      <c r="B22" s="30"/>
      <c r="C22" s="31"/>
      <c r="D22" s="30"/>
      <c r="E22" s="32"/>
      <c r="F22" s="33"/>
      <c r="G22" s="34"/>
      <c r="H22" s="30"/>
      <c r="I22" s="35" t="str">
        <f t="shared" si="2"/>
        <v/>
      </c>
      <c r="J22" s="36">
        <f>IF(AND(B22="WINE",F22&lt;=Cost!B$2,E22&gt;0),'Request to Import'!I22*(Cost!C$2+Cost!D$2*'Request to Import'!E22/100),0)</f>
        <v>0</v>
      </c>
      <c r="K22" s="36">
        <f>IF(AND(B22="WINE",F22&lt;=Cost!B$3,F22&gt;Cost!B$2),I22*(Cost!C$3+Cost!D$3*E22/100),0)</f>
        <v>0</v>
      </c>
      <c r="L22" s="36">
        <f>IF(AND(B22="WINE",F22&lt;=Cost!B$4,F22&gt;Cost!B$3),'Request to Import'!I22*(Cost!C$4+Cost!D$4*'Request to Import'!E22/100),0)</f>
        <v>0</v>
      </c>
      <c r="M22" s="36">
        <f>IF(AND(B22="SPIRITS"),'Request to Import'!I22*(Cost!C$5+('Request to Import'!E22*Cost!D$5*F22)/(Cost!B$5*100)),0)</f>
        <v>0</v>
      </c>
      <c r="N22" s="36">
        <f>IF(B22="BEER",IF(E22&lt;300,I22,G22)*(BeerEURPer100cl*E22/100+(BeerEURPer100cl*E22*F22)/(BeerAlcPerc*100)),0)</f>
        <v>0</v>
      </c>
      <c r="O22" s="71" t="str">
        <f t="shared" si="1"/>
        <v/>
      </c>
      <c r="P22" s="69"/>
    </row>
    <row r="23" spans="1:16" x14ac:dyDescent="0.15">
      <c r="A23" s="29"/>
      <c r="B23" s="30"/>
      <c r="C23" s="31"/>
      <c r="D23" s="30"/>
      <c r="E23" s="32"/>
      <c r="F23" s="33"/>
      <c r="G23" s="34"/>
      <c r="H23" s="30"/>
      <c r="I23" s="35" t="str">
        <f t="shared" si="2"/>
        <v/>
      </c>
      <c r="J23" s="36">
        <f>IF(AND(B23="WINE",F23&lt;=Cost!B$2,E23&gt;0),'Request to Import'!I23*(Cost!C$2+Cost!D$2*'Request to Import'!E23/100),0)</f>
        <v>0</v>
      </c>
      <c r="K23" s="36">
        <f>IF(AND(B23="WINE",F23&lt;=Cost!B$3,F23&gt;Cost!B$2),I23*(Cost!C$3+Cost!D$3*E23/100),0)</f>
        <v>0</v>
      </c>
      <c r="L23" s="36">
        <f>IF(AND(B23="WINE",F23&lt;=Cost!B$4,F23&gt;Cost!B$3),'Request to Import'!I23*(Cost!C$4+Cost!D$4*'Request to Import'!E23/100),0)</f>
        <v>0</v>
      </c>
      <c r="M23" s="36">
        <f>IF(AND(B23="SPIRITS"),'Request to Import'!I23*(Cost!C$5+('Request to Import'!E23*Cost!D$5*F23)/(Cost!B$5*100)),0)</f>
        <v>0</v>
      </c>
      <c r="N23" s="36">
        <f>IF(B23="BEER",IF(E23&lt;300,I23,G23)*(BeerEURPer100cl*E23/100+(BeerEURPer100cl*E23*F23)/(BeerAlcPerc*100)),0)</f>
        <v>0</v>
      </c>
      <c r="O23" s="71" t="str">
        <f t="shared" si="1"/>
        <v/>
      </c>
      <c r="P23" s="69"/>
    </row>
    <row r="24" spans="1:16" x14ac:dyDescent="0.15">
      <c r="A24" s="29"/>
      <c r="B24" s="30"/>
      <c r="C24" s="31"/>
      <c r="D24" s="30"/>
      <c r="E24" s="32"/>
      <c r="F24" s="33"/>
      <c r="G24" s="34"/>
      <c r="H24" s="30"/>
      <c r="I24" s="35" t="str">
        <f t="shared" si="2"/>
        <v/>
      </c>
      <c r="J24" s="36">
        <f>IF(AND(B24="WINE",F24&lt;=Cost!B$2,E24&gt;0),'Request to Import'!I24*(Cost!C$2+Cost!D$2*'Request to Import'!E24/100),0)</f>
        <v>0</v>
      </c>
      <c r="K24" s="36">
        <f>IF(AND(B24="WINE",F24&lt;=Cost!B$3,F24&gt;Cost!B$2),I24*(Cost!C$3+Cost!D$3*E24/100),0)</f>
        <v>0</v>
      </c>
      <c r="L24" s="36">
        <f>IF(AND(B24="WINE",F24&lt;=Cost!B$4,F24&gt;Cost!B$3),'Request to Import'!I24*(Cost!C$4+Cost!D$4*'Request to Import'!E24/100),0)</f>
        <v>0</v>
      </c>
      <c r="M24" s="36">
        <f>IF(AND(B24="SPIRITS"),'Request to Import'!I24*(Cost!C$5+('Request to Import'!E24*Cost!D$5*F24)/(Cost!B$5*100)),0)</f>
        <v>0</v>
      </c>
      <c r="N24" s="36">
        <f>IF(B24="BEER",IF(E24&lt;300,I24,G24)*(BeerEURPer100cl*E24/100+(BeerEURPer100cl*E24*F24)/(BeerAlcPerc*100)),0)</f>
        <v>0</v>
      </c>
      <c r="O24" s="71" t="str">
        <f t="shared" si="1"/>
        <v/>
      </c>
      <c r="P24" s="69"/>
    </row>
    <row r="25" spans="1:16" x14ac:dyDescent="0.15">
      <c r="A25" s="29"/>
      <c r="B25" s="30"/>
      <c r="C25" s="31"/>
      <c r="D25" s="30"/>
      <c r="E25" s="32"/>
      <c r="F25" s="33"/>
      <c r="G25" s="34"/>
      <c r="H25" s="30"/>
      <c r="I25" s="35" t="str">
        <f t="shared" si="2"/>
        <v/>
      </c>
      <c r="J25" s="36">
        <f>IF(AND(B25="WINE",F25&lt;=Cost!B$2,E25&gt;0),'Request to Import'!I25*(Cost!C$2+Cost!D$2*'Request to Import'!E25/100),0)</f>
        <v>0</v>
      </c>
      <c r="K25" s="36">
        <f>IF(AND(B25="WINE",F25&lt;=Cost!B$3,F25&gt;Cost!B$2),I25*(Cost!C$3+Cost!D$3*E25/100),0)</f>
        <v>0</v>
      </c>
      <c r="L25" s="36">
        <f>IF(AND(B25="WINE",F25&lt;=Cost!B$4,F25&gt;Cost!B$3),'Request to Import'!I25*(Cost!C$4+Cost!D$4*'Request to Import'!E25/100),0)</f>
        <v>0</v>
      </c>
      <c r="M25" s="36">
        <f>IF(AND(B25="SPIRITS"),'Request to Import'!I25*(Cost!C$5+('Request to Import'!E25*Cost!D$5*F25)/(Cost!B$5*100)),0)</f>
        <v>0</v>
      </c>
      <c r="N25" s="36">
        <f>IF(B25="BEER",IF(E25&lt;300,I25,G25)*(BeerEURPer100cl*E25/100+(BeerEURPer100cl*E25*F25)/(BeerAlcPerc*100)),0)</f>
        <v>0</v>
      </c>
      <c r="O25" s="71" t="str">
        <f t="shared" si="1"/>
        <v/>
      </c>
      <c r="P25" s="69"/>
    </row>
    <row r="26" spans="1:16" x14ac:dyDescent="0.15">
      <c r="A26" s="29"/>
      <c r="B26" s="30"/>
      <c r="C26" s="31"/>
      <c r="D26" s="30"/>
      <c r="E26" s="32"/>
      <c r="F26" s="33"/>
      <c r="G26" s="34"/>
      <c r="H26" s="30"/>
      <c r="I26" s="35" t="str">
        <f t="shared" si="2"/>
        <v/>
      </c>
      <c r="J26" s="36">
        <f>IF(AND(B26="WINE",F26&lt;=Cost!B$2,E26&gt;0),'Request to Import'!I26*(Cost!C$2+Cost!D$2*'Request to Import'!E26/100),0)</f>
        <v>0</v>
      </c>
      <c r="K26" s="36">
        <f>IF(AND(B26="WINE",F26&lt;=Cost!B$3,F26&gt;Cost!B$2),I26*(Cost!C$3+Cost!D$3*E26/100),0)</f>
        <v>0</v>
      </c>
      <c r="L26" s="36">
        <f>IF(AND(B26="WINE",F26&lt;=Cost!B$4,F26&gt;Cost!B$3),'Request to Import'!I26*(Cost!C$4+Cost!D$4*'Request to Import'!E26/100),0)</f>
        <v>0</v>
      </c>
      <c r="M26" s="36">
        <f>IF(AND(B26="SPIRITS"),'Request to Import'!I26*(Cost!C$5+('Request to Import'!E26*Cost!D$5*F26)/(Cost!B$5*100)),0)</f>
        <v>0</v>
      </c>
      <c r="N26" s="36">
        <f>IF(B26="BEER",IF(E26&lt;300,I26,G26)*(BeerEURPer100cl*E26/100+(BeerEURPer100cl*E26*F26)/(BeerAlcPerc*100)),0)</f>
        <v>0</v>
      </c>
      <c r="O26" s="71" t="str">
        <f t="shared" si="1"/>
        <v/>
      </c>
      <c r="P26" s="69"/>
    </row>
    <row r="27" spans="1:16" x14ac:dyDescent="0.15">
      <c r="A27" s="29"/>
      <c r="B27" s="30"/>
      <c r="C27" s="31"/>
      <c r="D27" s="30"/>
      <c r="E27" s="32"/>
      <c r="F27" s="33"/>
      <c r="G27" s="34"/>
      <c r="H27" s="30"/>
      <c r="I27" s="35" t="str">
        <f t="shared" si="2"/>
        <v/>
      </c>
      <c r="J27" s="36">
        <f>IF(AND(B27="WINE",F27&lt;=Cost!B$2,E27&gt;0),'Request to Import'!I27*(Cost!C$2+Cost!D$2*'Request to Import'!E27/100),0)</f>
        <v>0</v>
      </c>
      <c r="K27" s="36">
        <f>IF(AND(B27="WINE",F27&lt;=Cost!B$3,F27&gt;Cost!B$2),I27*(Cost!C$3+Cost!D$3*E27/100),0)</f>
        <v>0</v>
      </c>
      <c r="L27" s="36">
        <f>IF(AND(B27="WINE",F27&lt;=Cost!B$4,F27&gt;Cost!B$3),'Request to Import'!I27*(Cost!C$4+Cost!D$4*'Request to Import'!E27/100),0)</f>
        <v>0</v>
      </c>
      <c r="M27" s="36">
        <f>IF(AND(B27="SPIRITS"),'Request to Import'!I27*(Cost!C$5+('Request to Import'!E27*Cost!D$5*F27)/(Cost!B$5*100)),0)</f>
        <v>0</v>
      </c>
      <c r="N27" s="36">
        <f>IF(B27="BEER",IF(E27&lt;300,I27,G27)*(BeerEURPer100cl*E27/100+(BeerEURPer100cl*E27*F27)/(BeerAlcPerc*100)),0)</f>
        <v>0</v>
      </c>
      <c r="O27" s="71" t="str">
        <f t="shared" si="1"/>
        <v/>
      </c>
      <c r="P27" s="69"/>
    </row>
    <row r="28" spans="1:16" x14ac:dyDescent="0.15">
      <c r="A28" s="29"/>
      <c r="B28" s="30"/>
      <c r="C28" s="31"/>
      <c r="D28" s="30"/>
      <c r="E28" s="32"/>
      <c r="F28" s="33"/>
      <c r="G28" s="34"/>
      <c r="H28" s="30"/>
      <c r="I28" s="35" t="str">
        <f t="shared" si="2"/>
        <v/>
      </c>
      <c r="J28" s="36">
        <f>IF(AND(B28="WINE",F28&lt;=Cost!B$2,E28&gt;0),'Request to Import'!I28*(Cost!C$2+Cost!D$2*'Request to Import'!E28/100),0)</f>
        <v>0</v>
      </c>
      <c r="K28" s="36">
        <f>IF(AND(B28="WINE",F28&lt;=Cost!B$3,F28&gt;Cost!B$2),I28*(Cost!C$3+Cost!D$3*E28/100),0)</f>
        <v>0</v>
      </c>
      <c r="L28" s="36">
        <f>IF(AND(B28="WINE",F28&lt;=Cost!B$4,F28&gt;Cost!B$3),'Request to Import'!I28*(Cost!C$4+Cost!D$4*'Request to Import'!E28/100),0)</f>
        <v>0</v>
      </c>
      <c r="M28" s="36">
        <f>IF(AND(B28="SPIRITS"),'Request to Import'!I28*(Cost!C$5+('Request to Import'!E28*Cost!D$5*F28)/(Cost!B$5*100)),0)</f>
        <v>0</v>
      </c>
      <c r="N28" s="36">
        <f>IF(B28="BEER",IF(E28&lt;300,I28,G28)*(BeerEURPer100cl*E28/100+(BeerEURPer100cl*E28*F28)/(BeerAlcPerc*100)),0)</f>
        <v>0</v>
      </c>
      <c r="O28" s="71" t="str">
        <f t="shared" si="1"/>
        <v/>
      </c>
      <c r="P28" s="69"/>
    </row>
    <row r="29" spans="1:16" x14ac:dyDescent="0.15">
      <c r="A29" s="29"/>
      <c r="B29" s="30"/>
      <c r="C29" s="31"/>
      <c r="D29" s="30"/>
      <c r="E29" s="32"/>
      <c r="F29" s="33"/>
      <c r="G29" s="34"/>
      <c r="H29" s="30"/>
      <c r="I29" s="35" t="str">
        <f t="shared" si="2"/>
        <v/>
      </c>
      <c r="J29" s="36">
        <f>IF(AND(B29="WINE",F29&lt;=Cost!B$2,E29&gt;0),'Request to Import'!I29*(Cost!C$2+Cost!D$2*'Request to Import'!E29/100),0)</f>
        <v>0</v>
      </c>
      <c r="K29" s="36">
        <f>IF(AND(B29="WINE",F29&lt;=Cost!B$3,F29&gt;Cost!B$2),I29*(Cost!C$3+Cost!D$3*E29/100),0)</f>
        <v>0</v>
      </c>
      <c r="L29" s="36">
        <f>IF(AND(B29="WINE",F29&lt;=Cost!B$4,F29&gt;Cost!B$3),'Request to Import'!I29*(Cost!C$4+Cost!D$4*'Request to Import'!E29/100),0)</f>
        <v>0</v>
      </c>
      <c r="M29" s="36">
        <f>IF(AND(B29="SPIRITS"),'Request to Import'!I29*(Cost!C$5+('Request to Import'!E29*Cost!D$5*F29)/(Cost!B$5*100)),0)</f>
        <v>0</v>
      </c>
      <c r="N29" s="36">
        <f>IF(B29="BEER",IF(E29&lt;300,I29,G29)*(BeerEURPer100cl*E29/100+(BeerEURPer100cl*E29*F29)/(BeerAlcPerc*100)),0)</f>
        <v>0</v>
      </c>
      <c r="O29" s="71" t="str">
        <f t="shared" si="1"/>
        <v/>
      </c>
      <c r="P29" s="69"/>
    </row>
    <row r="30" spans="1:16" x14ac:dyDescent="0.15">
      <c r="A30" s="29"/>
      <c r="B30" s="30"/>
      <c r="C30" s="31"/>
      <c r="D30" s="30"/>
      <c r="E30" s="32"/>
      <c r="F30" s="33"/>
      <c r="G30" s="34"/>
      <c r="H30" s="30"/>
      <c r="I30" s="35" t="str">
        <f t="shared" si="2"/>
        <v/>
      </c>
      <c r="J30" s="36">
        <f>IF(AND(B30="WINE",F30&lt;=Cost!B$2,E30&gt;0),'Request to Import'!I30*(Cost!C$2+Cost!D$2*'Request to Import'!E30/100),0)</f>
        <v>0</v>
      </c>
      <c r="K30" s="36">
        <f>IF(AND(B30="WINE",F30&lt;=Cost!B$3,F30&gt;Cost!B$2),I30*(Cost!C$3+Cost!D$3*E30/100),0)</f>
        <v>0</v>
      </c>
      <c r="L30" s="36">
        <f>IF(AND(B30="WINE",F30&lt;=Cost!B$4,F30&gt;Cost!B$3),'Request to Import'!I30*(Cost!C$4+Cost!D$4*'Request to Import'!E30/100),0)</f>
        <v>0</v>
      </c>
      <c r="M30" s="36">
        <f>IF(AND(B30="SPIRITS"),'Request to Import'!I30*(Cost!C$5+('Request to Import'!E30*Cost!D$5*F30)/(Cost!B$5*100)),0)</f>
        <v>0</v>
      </c>
      <c r="N30" s="36">
        <f>IF(B30="BEER",IF(E30&lt;300,I30,G30)*(BeerEURPer100cl*E30/100+(BeerEURPer100cl*E30*F30)/(BeerAlcPerc*100)),0)</f>
        <v>0</v>
      </c>
      <c r="O30" s="71" t="str">
        <f t="shared" si="1"/>
        <v/>
      </c>
      <c r="P30" s="69"/>
    </row>
    <row r="31" spans="1:16" x14ac:dyDescent="0.15">
      <c r="A31" s="29"/>
      <c r="B31" s="30"/>
      <c r="C31" s="31"/>
      <c r="D31" s="30"/>
      <c r="E31" s="32"/>
      <c r="F31" s="33"/>
      <c r="G31" s="34"/>
      <c r="H31" s="30"/>
      <c r="I31" s="35" t="str">
        <f t="shared" si="2"/>
        <v/>
      </c>
      <c r="J31" s="36">
        <f>IF(AND(B31="WINE",F31&lt;=Cost!B$2,E31&gt;0),'Request to Import'!I31*(Cost!C$2+Cost!D$2*'Request to Import'!E31/100),0)</f>
        <v>0</v>
      </c>
      <c r="K31" s="36">
        <f>IF(AND(B31="WINE",F31&lt;=Cost!B$3,F31&gt;Cost!B$2),I31*(Cost!C$3+Cost!D$3*E31/100),0)</f>
        <v>0</v>
      </c>
      <c r="L31" s="36">
        <f>IF(AND(B31="WINE",F31&lt;=Cost!B$4,F31&gt;Cost!B$3),'Request to Import'!I31*(Cost!C$4+Cost!D$4*'Request to Import'!E31/100),0)</f>
        <v>0</v>
      </c>
      <c r="M31" s="36">
        <f>IF(AND(B31="SPIRITS"),'Request to Import'!I31*(Cost!C$5+('Request to Import'!E31*Cost!D$5*F31)/(Cost!B$5*100)),0)</f>
        <v>0</v>
      </c>
      <c r="N31" s="36">
        <f>IF(B31="BEER",IF(E31&lt;300,I31,G31)*(BeerEURPer100cl*E31/100+(BeerEURPer100cl*E31*F31)/(BeerAlcPerc*100)),0)</f>
        <v>0</v>
      </c>
      <c r="O31" s="71" t="str">
        <f t="shared" si="1"/>
        <v/>
      </c>
      <c r="P31" s="69"/>
    </row>
    <row r="32" spans="1:16" x14ac:dyDescent="0.15">
      <c r="A32" s="29"/>
      <c r="B32" s="30"/>
      <c r="C32" s="31"/>
      <c r="D32" s="30"/>
      <c r="E32" s="32"/>
      <c r="F32" s="33"/>
      <c r="G32" s="34"/>
      <c r="H32" s="30"/>
      <c r="I32" s="35" t="str">
        <f t="shared" si="2"/>
        <v/>
      </c>
      <c r="J32" s="36">
        <f>IF(AND(B32="WINE",F32&lt;=Cost!B$2,E32&gt;0),'Request to Import'!I32*(Cost!C$2+Cost!D$2*'Request to Import'!E32/100),0)</f>
        <v>0</v>
      </c>
      <c r="K32" s="36">
        <f>IF(AND(B32="WINE",F32&lt;=Cost!B$3,F32&gt;Cost!B$2),I32*(Cost!C$3+Cost!D$3*E32/100),0)</f>
        <v>0</v>
      </c>
      <c r="L32" s="36">
        <f>IF(AND(B32="WINE",F32&lt;=Cost!B$4,F32&gt;Cost!B$3),'Request to Import'!I32*(Cost!C$4+Cost!D$4*'Request to Import'!E32/100),0)</f>
        <v>0</v>
      </c>
      <c r="M32" s="36">
        <f>IF(AND(B32="SPIRITS"),'Request to Import'!I32*(Cost!C$5+('Request to Import'!E32*Cost!D$5*F32)/(Cost!B$5*100)),0)</f>
        <v>0</v>
      </c>
      <c r="N32" s="36">
        <f>IF(B32="BEER",IF(E32&lt;300,I32,G32)*(BeerEURPer100cl*E32/100+(BeerEURPer100cl*E32*F32)/(BeerAlcPerc*100)),0)</f>
        <v>0</v>
      </c>
      <c r="O32" s="71" t="str">
        <f t="shared" si="1"/>
        <v/>
      </c>
      <c r="P32" s="69"/>
    </row>
    <row r="33" spans="1:16" x14ac:dyDescent="0.15">
      <c r="A33" s="29"/>
      <c r="B33" s="30"/>
      <c r="C33" s="31"/>
      <c r="D33" s="30"/>
      <c r="E33" s="32"/>
      <c r="F33" s="33"/>
      <c r="G33" s="34"/>
      <c r="H33" s="30"/>
      <c r="I33" s="35" t="str">
        <f t="shared" si="2"/>
        <v/>
      </c>
      <c r="J33" s="36">
        <f>IF(AND(B33="WINE",F33&lt;=Cost!B$2,E33&gt;0),'Request to Import'!I33*(Cost!C$2+Cost!D$2*'Request to Import'!E33/100),0)</f>
        <v>0</v>
      </c>
      <c r="K33" s="36">
        <f>IF(AND(B33="WINE",F33&lt;=Cost!B$3,F33&gt;Cost!B$2),I33*(Cost!C$3+Cost!D$3*E33/100),0)</f>
        <v>0</v>
      </c>
      <c r="L33" s="36">
        <f>IF(AND(B33="WINE",F33&lt;=Cost!B$4,F33&gt;Cost!B$3),'Request to Import'!I33*(Cost!C$4+Cost!D$4*'Request to Import'!E33/100),0)</f>
        <v>0</v>
      </c>
      <c r="M33" s="36">
        <f>IF(AND(B33="SPIRITS"),'Request to Import'!I33*(Cost!C$5+('Request to Import'!E33*Cost!D$5*F33)/(Cost!B$5*100)),0)</f>
        <v>0</v>
      </c>
      <c r="N33" s="36">
        <f>IF(B33="BEER",IF(E33&lt;300,I33,G33)*(BeerEURPer100cl*E33/100+(BeerEURPer100cl*E33*F33)/(BeerAlcPerc*100)),0)</f>
        <v>0</v>
      </c>
      <c r="O33" s="71" t="str">
        <f t="shared" si="1"/>
        <v/>
      </c>
      <c r="P33" s="69"/>
    </row>
    <row r="34" spans="1:16" x14ac:dyDescent="0.15">
      <c r="A34" s="29"/>
      <c r="B34" s="30"/>
      <c r="C34" s="31"/>
      <c r="D34" s="30"/>
      <c r="E34" s="32"/>
      <c r="F34" s="33"/>
      <c r="G34" s="34"/>
      <c r="H34" s="30"/>
      <c r="I34" s="35" t="str">
        <f t="shared" si="2"/>
        <v/>
      </c>
      <c r="J34" s="36">
        <f>IF(AND(B34="WINE",F34&lt;=Cost!B$2,E34&gt;0),'Request to Import'!I34*(Cost!C$2+Cost!D$2*'Request to Import'!E34/100),0)</f>
        <v>0</v>
      </c>
      <c r="K34" s="36">
        <f>IF(AND(B34="WINE",F34&lt;=Cost!B$3,F34&gt;Cost!B$2),I34*(Cost!C$3+Cost!D$3*E34/100),0)</f>
        <v>0</v>
      </c>
      <c r="L34" s="36">
        <f>IF(AND(B34="WINE",F34&lt;=Cost!B$4,F34&gt;Cost!B$3),'Request to Import'!I34*(Cost!C$4+Cost!D$4*'Request to Import'!E34/100),0)</f>
        <v>0</v>
      </c>
      <c r="M34" s="36">
        <f>IF(AND(B34="SPIRITS"),'Request to Import'!I34*(Cost!C$5+('Request to Import'!E34*Cost!D$5*F34)/(Cost!B$5*100)),0)</f>
        <v>0</v>
      </c>
      <c r="N34" s="36">
        <f>IF(B34="BEER",IF(E34&lt;300,I34,G34)*(BeerEURPer100cl*E34/100+(BeerEURPer100cl*E34*F34)/(BeerAlcPerc*100)),0)</f>
        <v>0</v>
      </c>
      <c r="O34" s="71" t="str">
        <f t="shared" si="1"/>
        <v/>
      </c>
      <c r="P34" s="69"/>
    </row>
    <row r="35" spans="1:16" x14ac:dyDescent="0.15">
      <c r="A35" s="29"/>
      <c r="B35" s="30"/>
      <c r="C35" s="31"/>
      <c r="D35" s="30"/>
      <c r="E35" s="32"/>
      <c r="F35" s="33"/>
      <c r="G35" s="34"/>
      <c r="H35" s="30"/>
      <c r="I35" s="35" t="str">
        <f t="shared" si="2"/>
        <v/>
      </c>
      <c r="J35" s="36">
        <f>IF(AND(B35="WINE",F35&lt;=Cost!B$2,E35&gt;0),'Request to Import'!I35*(Cost!C$2+Cost!D$2*'Request to Import'!E35/100),0)</f>
        <v>0</v>
      </c>
      <c r="K35" s="36">
        <f>IF(AND(B35="WINE",F35&lt;=Cost!B$3,F35&gt;Cost!B$2),I35*(Cost!C$3+Cost!D$3*E35/100),0)</f>
        <v>0</v>
      </c>
      <c r="L35" s="36">
        <f>IF(AND(B35="WINE",F35&lt;=Cost!B$4,F35&gt;Cost!B$3),'Request to Import'!I35*(Cost!C$4+Cost!D$4*'Request to Import'!E35/100),0)</f>
        <v>0</v>
      </c>
      <c r="M35" s="36">
        <f>IF(AND(B35="SPIRITS"),'Request to Import'!I35*(Cost!C$5+('Request to Import'!E35*Cost!D$5*F35)/(Cost!B$5*100)),0)</f>
        <v>0</v>
      </c>
      <c r="N35" s="36">
        <f>IF(B35="BEER",IF(E35&lt;300,I35,G35)*(BeerEURPer100cl*E35/100+(BeerEURPer100cl*E35*F35)/(BeerAlcPerc*100)),0)</f>
        <v>0</v>
      </c>
      <c r="O35" s="71" t="str">
        <f t="shared" si="1"/>
        <v/>
      </c>
      <c r="P35" s="69"/>
    </row>
    <row r="36" spans="1:16" x14ac:dyDescent="0.15">
      <c r="A36" s="29"/>
      <c r="B36" s="30"/>
      <c r="C36" s="31"/>
      <c r="D36" s="30"/>
      <c r="E36" s="32"/>
      <c r="F36" s="33"/>
      <c r="G36" s="34"/>
      <c r="H36" s="30"/>
      <c r="I36" s="35" t="str">
        <f t="shared" si="2"/>
        <v/>
      </c>
      <c r="J36" s="36">
        <f>IF(AND(B36="WINE",F36&lt;=Cost!B$2,E36&gt;0),'Request to Import'!I36*(Cost!C$2+Cost!D$2*'Request to Import'!E36/100),0)</f>
        <v>0</v>
      </c>
      <c r="K36" s="36">
        <f>IF(AND(B36="WINE",F36&lt;=Cost!B$3,F36&gt;Cost!B$2),I36*(Cost!C$3+Cost!D$3*E36/100),0)</f>
        <v>0</v>
      </c>
      <c r="L36" s="36">
        <f>IF(AND(B36="WINE",F36&lt;=Cost!B$4,F36&gt;Cost!B$3),'Request to Import'!I36*(Cost!C$4+Cost!D$4*'Request to Import'!E36/100),0)</f>
        <v>0</v>
      </c>
      <c r="M36" s="36">
        <f>IF(AND(B36="SPIRITS"),'Request to Import'!I36*(Cost!C$5+('Request to Import'!E36*Cost!D$5*F36)/(Cost!B$5*100)),0)</f>
        <v>0</v>
      </c>
      <c r="N36" s="36">
        <f>IF(B36="BEER",IF(E36&lt;300,I36,G36)*(BeerEURPer100cl*E36/100+(BeerEURPer100cl*E36*F36)/(BeerAlcPerc*100)),0)</f>
        <v>0</v>
      </c>
      <c r="O36" s="71" t="str">
        <f t="shared" si="1"/>
        <v/>
      </c>
      <c r="P36" s="69"/>
    </row>
    <row r="37" spans="1:16" x14ac:dyDescent="0.15">
      <c r="A37" s="29"/>
      <c r="B37" s="30"/>
      <c r="C37" s="31"/>
      <c r="D37" s="30"/>
      <c r="E37" s="32"/>
      <c r="F37" s="33"/>
      <c r="G37" s="34"/>
      <c r="H37" s="30"/>
      <c r="I37" s="35" t="str">
        <f t="shared" si="2"/>
        <v/>
      </c>
      <c r="J37" s="36">
        <f>IF(AND(B37="WINE",F37&lt;=Cost!B$2,E37&gt;0),'Request to Import'!I37*(Cost!C$2+Cost!D$2*'Request to Import'!E37/100),0)</f>
        <v>0</v>
      </c>
      <c r="K37" s="36">
        <f>IF(AND(B37="WINE",F37&lt;=Cost!B$3,F37&gt;Cost!B$2),I37*(Cost!C$3+Cost!D$3*E37/100),0)</f>
        <v>0</v>
      </c>
      <c r="L37" s="36">
        <f>IF(AND(B37="WINE",F37&lt;=Cost!B$4,F37&gt;Cost!B$3),'Request to Import'!I37*(Cost!C$4+Cost!D$4*'Request to Import'!E37/100),0)</f>
        <v>0</v>
      </c>
      <c r="M37" s="36">
        <f>IF(AND(B37="SPIRITS"),'Request to Import'!I37*(Cost!C$5+('Request to Import'!E37*Cost!D$5*F37)/(Cost!B$5*100)),0)</f>
        <v>0</v>
      </c>
      <c r="N37" s="36">
        <f>IF(B37="BEER",IF(E37&lt;300,I37,G37)*(BeerEURPer100cl*E37/100+(BeerEURPer100cl*E37*F37)/(BeerAlcPerc*100)),0)</f>
        <v>0</v>
      </c>
      <c r="O37" s="71" t="str">
        <f t="shared" si="1"/>
        <v/>
      </c>
      <c r="P37" s="69"/>
    </row>
    <row r="38" spans="1:16" x14ac:dyDescent="0.15">
      <c r="A38" s="29"/>
      <c r="B38" s="30"/>
      <c r="C38" s="31"/>
      <c r="D38" s="30"/>
      <c r="E38" s="32"/>
      <c r="F38" s="33"/>
      <c r="G38" s="34"/>
      <c r="H38" s="30"/>
      <c r="I38" s="35" t="str">
        <f t="shared" si="2"/>
        <v/>
      </c>
      <c r="J38" s="36">
        <f>IF(AND(B38="WINE",F38&lt;=Cost!B$2,E38&gt;0),'Request to Import'!I38*(Cost!C$2+Cost!D$2*'Request to Import'!E38/100),0)</f>
        <v>0</v>
      </c>
      <c r="K38" s="36">
        <f>IF(AND(B38="WINE",F38&lt;=Cost!B$3,F38&gt;Cost!B$2),I38*(Cost!C$3+Cost!D$3*E38/100),0)</f>
        <v>0</v>
      </c>
      <c r="L38" s="36">
        <f>IF(AND(B38="WINE",F38&lt;=Cost!B$4,F38&gt;Cost!B$3),'Request to Import'!I38*(Cost!C$4+Cost!D$4*'Request to Import'!E38/100),0)</f>
        <v>0</v>
      </c>
      <c r="M38" s="36">
        <f>IF(AND(B38="SPIRITS"),'Request to Import'!I38*(Cost!C$5+('Request to Import'!E38*Cost!D$5*F38)/(Cost!B$5*100)),0)</f>
        <v>0</v>
      </c>
      <c r="N38" s="36">
        <f>IF(B38="BEER",IF(E38&lt;300,I38,G38)*(BeerEURPer100cl*E38/100+(BeerEURPer100cl*E38*F38)/(BeerAlcPerc*100)),0)</f>
        <v>0</v>
      </c>
      <c r="O38" s="71" t="str">
        <f t="shared" si="1"/>
        <v/>
      </c>
      <c r="P38" s="69"/>
    </row>
    <row r="39" spans="1:16" x14ac:dyDescent="0.15">
      <c r="A39" s="29"/>
      <c r="B39" s="30"/>
      <c r="C39" s="31"/>
      <c r="D39" s="30"/>
      <c r="E39" s="32"/>
      <c r="F39" s="33"/>
      <c r="G39" s="34"/>
      <c r="H39" s="30"/>
      <c r="I39" s="35" t="str">
        <f t="shared" si="2"/>
        <v/>
      </c>
      <c r="J39" s="36">
        <f>IF(AND(B39="WINE",F39&lt;=Cost!B$2,E39&gt;0),'Request to Import'!I39*(Cost!C$2+Cost!D$2*'Request to Import'!E39/100),0)</f>
        <v>0</v>
      </c>
      <c r="K39" s="36">
        <f>IF(AND(B39="WINE",F39&lt;=Cost!B$3,F39&gt;Cost!B$2),I39*(Cost!C$3+Cost!D$3*E39/100),0)</f>
        <v>0</v>
      </c>
      <c r="L39" s="36">
        <f>IF(AND(B39="WINE",F39&lt;=Cost!B$4,F39&gt;Cost!B$3),'Request to Import'!I39*(Cost!C$4+Cost!D$4*'Request to Import'!E39/100),0)</f>
        <v>0</v>
      </c>
      <c r="M39" s="36">
        <f>IF(AND(B39="SPIRITS"),'Request to Import'!I39*(Cost!C$5+('Request to Import'!E39*Cost!D$5*F39)/(Cost!B$5*100)),0)</f>
        <v>0</v>
      </c>
      <c r="N39" s="36">
        <f>IF(B39="BEER",IF(E39&lt;300,I39,G39)*(BeerEURPer100cl*E39/100+(BeerEURPer100cl*E39*F39)/(BeerAlcPerc*100)),0)</f>
        <v>0</v>
      </c>
      <c r="O39" s="71" t="str">
        <f t="shared" si="1"/>
        <v/>
      </c>
      <c r="P39" s="69"/>
    </row>
    <row r="40" spans="1:16" x14ac:dyDescent="0.15">
      <c r="A40" s="29"/>
      <c r="B40" s="30"/>
      <c r="C40" s="31"/>
      <c r="D40" s="30"/>
      <c r="E40" s="32"/>
      <c r="F40" s="33"/>
      <c r="G40" s="34"/>
      <c r="H40" s="30"/>
      <c r="I40" s="35" t="str">
        <f t="shared" si="2"/>
        <v/>
      </c>
      <c r="J40" s="36">
        <f>IF(AND(B40="WINE",F40&lt;=Cost!B$2,E40&gt;0),'Request to Import'!I40*(Cost!C$2+Cost!D$2*'Request to Import'!E40/100),0)</f>
        <v>0</v>
      </c>
      <c r="K40" s="36">
        <f>IF(AND(B40="WINE",F40&lt;=Cost!B$3,F40&gt;Cost!B$2),I40*(Cost!C$3+Cost!D$3*E40/100),0)</f>
        <v>0</v>
      </c>
      <c r="L40" s="36">
        <f>IF(AND(B40="WINE",F40&lt;=Cost!B$4,F40&gt;Cost!B$3),'Request to Import'!I40*(Cost!C$4+Cost!D$4*'Request to Import'!E40/100),0)</f>
        <v>0</v>
      </c>
      <c r="M40" s="36">
        <f>IF(AND(B40="SPIRITS"),'Request to Import'!I40*(Cost!C$5+('Request to Import'!E40*Cost!D$5*F40)/(Cost!B$5*100)),0)</f>
        <v>0</v>
      </c>
      <c r="N40" s="36">
        <f>IF(B40="BEER",IF(E40&lt;300,I40,G40)*(BeerEURPer100cl*E40/100+(BeerEURPer100cl*E40*F40)/(BeerAlcPerc*100)),0)</f>
        <v>0</v>
      </c>
      <c r="O40" s="71" t="str">
        <f t="shared" si="1"/>
        <v/>
      </c>
      <c r="P40" s="69"/>
    </row>
    <row r="41" spans="1:16" x14ac:dyDescent="0.15">
      <c r="A41" s="29"/>
      <c r="B41" s="30"/>
      <c r="C41" s="31"/>
      <c r="D41" s="30"/>
      <c r="E41" s="32"/>
      <c r="F41" s="33"/>
      <c r="G41" s="34"/>
      <c r="H41" s="30"/>
      <c r="I41" s="35" t="str">
        <f t="shared" si="2"/>
        <v/>
      </c>
      <c r="J41" s="36">
        <f>IF(AND(B41="WINE",F41&lt;=Cost!B$2,E41&gt;0),'Request to Import'!I41*(Cost!C$2+Cost!D$2*'Request to Import'!E41/100),0)</f>
        <v>0</v>
      </c>
      <c r="K41" s="36">
        <f>IF(AND(B41="WINE",F41&lt;=Cost!B$3,F41&gt;Cost!B$2),I41*(Cost!C$3+Cost!D$3*E41/100),0)</f>
        <v>0</v>
      </c>
      <c r="L41" s="36">
        <f>IF(AND(B41="WINE",F41&lt;=Cost!B$4,F41&gt;Cost!B$3),'Request to Import'!I41*(Cost!C$4+Cost!D$4*'Request to Import'!E41/100),0)</f>
        <v>0</v>
      </c>
      <c r="M41" s="36">
        <f>IF(AND(B41="SPIRITS"),'Request to Import'!I41*(Cost!C$5+('Request to Import'!E41*Cost!D$5*F41)/(Cost!B$5*100)),0)</f>
        <v>0</v>
      </c>
      <c r="N41" s="36">
        <f>IF(B41="BEER",IF(E41&lt;300,I41,G41)*(BeerEURPer100cl*E41/100+(BeerEURPer100cl*E41*F41)/(BeerAlcPerc*100)),0)</f>
        <v>0</v>
      </c>
      <c r="O41" s="71" t="str">
        <f t="shared" si="1"/>
        <v/>
      </c>
      <c r="P41" s="69"/>
    </row>
    <row r="42" spans="1:16" x14ac:dyDescent="0.15">
      <c r="A42" s="29"/>
      <c r="B42" s="30"/>
      <c r="C42" s="31"/>
      <c r="D42" s="30"/>
      <c r="E42" s="32"/>
      <c r="F42" s="33"/>
      <c r="G42" s="34"/>
      <c r="H42" s="30"/>
      <c r="I42" s="35" t="str">
        <f t="shared" si="2"/>
        <v/>
      </c>
      <c r="J42" s="36">
        <f>IF(AND(B42="WINE",F42&lt;=Cost!B$2,E42&gt;0),'Request to Import'!I42*(Cost!C$2+Cost!D$2*'Request to Import'!E42/100),0)</f>
        <v>0</v>
      </c>
      <c r="K42" s="36">
        <f>IF(AND(B42="WINE",F42&lt;=Cost!B$3,F42&gt;Cost!B$2),I42*(Cost!C$3+Cost!D$3*E42/100),0)</f>
        <v>0</v>
      </c>
      <c r="L42" s="36">
        <f>IF(AND(B42="WINE",F42&lt;=Cost!B$4,F42&gt;Cost!B$3),'Request to Import'!I42*(Cost!C$4+Cost!D$4*'Request to Import'!E42/100),0)</f>
        <v>0</v>
      </c>
      <c r="M42" s="36">
        <f>IF(AND(B42="SPIRITS"),'Request to Import'!I42*(Cost!C$5+('Request to Import'!E42*Cost!D$5*F42)/(Cost!B$5*100)),0)</f>
        <v>0</v>
      </c>
      <c r="N42" s="36">
        <f>IF(B42="BEER",IF(E42&lt;300,I42,G42)*(BeerEURPer100cl*E42/100+(BeerEURPer100cl*E42*F42)/(BeerAlcPerc*100)),0)</f>
        <v>0</v>
      </c>
      <c r="O42" s="71" t="str">
        <f t="shared" si="1"/>
        <v/>
      </c>
      <c r="P42" s="69"/>
    </row>
    <row r="43" spans="1:16" x14ac:dyDescent="0.15">
      <c r="A43" s="29"/>
      <c r="B43" s="30"/>
      <c r="C43" s="31"/>
      <c r="D43" s="30"/>
      <c r="E43" s="32"/>
      <c r="F43" s="33"/>
      <c r="G43" s="34"/>
      <c r="H43" s="30"/>
      <c r="I43" s="35" t="str">
        <f t="shared" si="2"/>
        <v/>
      </c>
      <c r="J43" s="36">
        <f>IF(AND(B43="WINE",F43&lt;=Cost!B$2,E43&gt;0),'Request to Import'!I43*(Cost!C$2+Cost!D$2*'Request to Import'!E43/100),0)</f>
        <v>0</v>
      </c>
      <c r="K43" s="36">
        <f>IF(AND(B43="WINE",F43&lt;=Cost!B$3,F43&gt;Cost!B$2),I43*(Cost!C$3+Cost!D$3*E43/100),0)</f>
        <v>0</v>
      </c>
      <c r="L43" s="36">
        <f>IF(AND(B43="WINE",F43&lt;=Cost!B$4,F43&gt;Cost!B$3),'Request to Import'!I43*(Cost!C$4+Cost!D$4*'Request to Import'!E43/100),0)</f>
        <v>0</v>
      </c>
      <c r="M43" s="36">
        <f>IF(AND(B43="SPIRITS"),'Request to Import'!I43*(Cost!C$5+('Request to Import'!E43*Cost!D$5*F43)/(Cost!B$5*100)),0)</f>
        <v>0</v>
      </c>
      <c r="N43" s="36">
        <f>IF(B43="BEER",IF(E43&lt;300,I43,G43)*(BeerEURPer100cl*E43/100+(BeerEURPer100cl*E43*F43)/(BeerAlcPerc*100)),0)</f>
        <v>0</v>
      </c>
      <c r="O43" s="71" t="str">
        <f t="shared" si="1"/>
        <v/>
      </c>
      <c r="P43" s="69"/>
    </row>
    <row r="44" spans="1:16" x14ac:dyDescent="0.15">
      <c r="A44" s="29"/>
      <c r="B44" s="30"/>
      <c r="C44" s="31"/>
      <c r="D44" s="30"/>
      <c r="E44" s="32"/>
      <c r="F44" s="33"/>
      <c r="G44" s="34"/>
      <c r="H44" s="30"/>
      <c r="I44" s="35" t="str">
        <f t="shared" si="2"/>
        <v/>
      </c>
      <c r="J44" s="36">
        <f>IF(AND(B44="WINE",F44&lt;=Cost!B$2,E44&gt;0),'Request to Import'!I44*(Cost!C$2+Cost!D$2*'Request to Import'!E44/100),0)</f>
        <v>0</v>
      </c>
      <c r="K44" s="36">
        <f>IF(AND(B44="WINE",F44&lt;=Cost!B$3,F44&gt;Cost!B$2),I44*(Cost!C$3+Cost!D$3*E44/100),0)</f>
        <v>0</v>
      </c>
      <c r="L44" s="36">
        <f>IF(AND(B44="WINE",F44&lt;=Cost!B$4,F44&gt;Cost!B$3),'Request to Import'!I44*(Cost!C$4+Cost!D$4*'Request to Import'!E44/100),0)</f>
        <v>0</v>
      </c>
      <c r="M44" s="36">
        <f>IF(AND(B44="SPIRITS"),'Request to Import'!I44*(Cost!C$5+('Request to Import'!E44*Cost!D$5*F44)/(Cost!B$5*100)),0)</f>
        <v>0</v>
      </c>
      <c r="N44" s="36">
        <f>IF(B44="BEER",IF(E44&lt;300,I44,G44)*(BeerEURPer100cl*E44/100+(BeerEURPer100cl*E44*F44)/(BeerAlcPerc*100)),0)</f>
        <v>0</v>
      </c>
      <c r="O44" s="71" t="str">
        <f t="shared" si="1"/>
        <v/>
      </c>
      <c r="P44" s="69"/>
    </row>
    <row r="45" spans="1:16" x14ac:dyDescent="0.15">
      <c r="A45" s="29"/>
      <c r="B45" s="30"/>
      <c r="C45" s="31"/>
      <c r="D45" s="30"/>
      <c r="E45" s="32"/>
      <c r="F45" s="33"/>
      <c r="G45" s="34"/>
      <c r="H45" s="30"/>
      <c r="I45" s="35" t="str">
        <f t="shared" si="2"/>
        <v/>
      </c>
      <c r="J45" s="36">
        <f>IF(AND(B45="WINE",F45&lt;=Cost!B$2,E45&gt;0),'Request to Import'!I45*(Cost!C$2+Cost!D$2*'Request to Import'!E45/100),0)</f>
        <v>0</v>
      </c>
      <c r="K45" s="36">
        <f>IF(AND(B45="WINE",F45&lt;=Cost!B$3,F45&gt;Cost!B$2),I45*(Cost!C$3+Cost!D$3*E45/100),0)</f>
        <v>0</v>
      </c>
      <c r="L45" s="36">
        <f>IF(AND(B45="WINE",F45&lt;=Cost!B$4,F45&gt;Cost!B$3),'Request to Import'!I45*(Cost!C$4+Cost!D$4*'Request to Import'!E45/100),0)</f>
        <v>0</v>
      </c>
      <c r="M45" s="36">
        <f>IF(AND(B45="SPIRITS"),'Request to Import'!I45*(Cost!C$5+('Request to Import'!E45*Cost!D$5*F45)/(Cost!B$5*100)),0)</f>
        <v>0</v>
      </c>
      <c r="N45" s="36">
        <f>IF(B45="BEER",IF(E45&lt;300,I45,G45)*(BeerEURPer100cl*E45/100+(BeerEURPer100cl*E45*F45)/(BeerAlcPerc*100)),0)</f>
        <v>0</v>
      </c>
      <c r="O45" s="71" t="str">
        <f t="shared" si="1"/>
        <v/>
      </c>
      <c r="P45" s="69"/>
    </row>
    <row r="46" spans="1:16" x14ac:dyDescent="0.15">
      <c r="A46" s="29"/>
      <c r="B46" s="30"/>
      <c r="C46" s="31"/>
      <c r="D46" s="30"/>
      <c r="E46" s="32"/>
      <c r="F46" s="33"/>
      <c r="G46" s="34"/>
      <c r="H46" s="30"/>
      <c r="I46" s="35" t="str">
        <f t="shared" si="2"/>
        <v/>
      </c>
      <c r="J46" s="36">
        <f>IF(AND(B46="WINE",F46&lt;=Cost!B$2,E46&gt;0),'Request to Import'!I46*(Cost!C$2+Cost!D$2*'Request to Import'!E46/100),0)</f>
        <v>0</v>
      </c>
      <c r="K46" s="36">
        <f>IF(AND(B46="WINE",F46&lt;=Cost!B$3,F46&gt;Cost!B$2),I46*(Cost!C$3+Cost!D$3*E46/100),0)</f>
        <v>0</v>
      </c>
      <c r="L46" s="36">
        <f>IF(AND(B46="WINE",F46&lt;=Cost!B$4,F46&gt;Cost!B$3),'Request to Import'!I46*(Cost!C$4+Cost!D$4*'Request to Import'!E46/100),0)</f>
        <v>0</v>
      </c>
      <c r="M46" s="36">
        <f>IF(AND(B46="SPIRITS"),'Request to Import'!I46*(Cost!C$5+('Request to Import'!E46*Cost!D$5*F46)/(Cost!B$5*100)),0)</f>
        <v>0</v>
      </c>
      <c r="N46" s="36">
        <f>IF(B46="BEER",IF(E46&lt;300,I46,G46)*(BeerEURPer100cl*E46/100+(BeerEURPer100cl*E46*F46)/(BeerAlcPerc*100)),0)</f>
        <v>0</v>
      </c>
      <c r="O46" s="71" t="str">
        <f t="shared" si="1"/>
        <v/>
      </c>
      <c r="P46" s="69"/>
    </row>
    <row r="47" spans="1:16" x14ac:dyDescent="0.15">
      <c r="A47" s="29"/>
      <c r="B47" s="30"/>
      <c r="C47" s="31"/>
      <c r="D47" s="30"/>
      <c r="E47" s="32"/>
      <c r="F47" s="33"/>
      <c r="G47" s="34"/>
      <c r="H47" s="30"/>
      <c r="I47" s="35" t="str">
        <f t="shared" si="2"/>
        <v/>
      </c>
      <c r="J47" s="36">
        <f>IF(AND(B47="WINE",F47&lt;=Cost!B$2,E47&gt;0),'Request to Import'!I47*(Cost!C$2+Cost!D$2*'Request to Import'!E47/100),0)</f>
        <v>0</v>
      </c>
      <c r="K47" s="36">
        <f>IF(AND(B47="WINE",F47&lt;=Cost!B$3,F47&gt;Cost!B$2),I47*(Cost!C$3+Cost!D$3*E47/100),0)</f>
        <v>0</v>
      </c>
      <c r="L47" s="36">
        <f>IF(AND(B47="WINE",F47&lt;=Cost!B$4,F47&gt;Cost!B$3),'Request to Import'!I47*(Cost!C$4+Cost!D$4*'Request to Import'!E47/100),0)</f>
        <v>0</v>
      </c>
      <c r="M47" s="36">
        <f>IF(AND(B47="SPIRITS"),'Request to Import'!I47*(Cost!C$5+('Request to Import'!E47*Cost!D$5*F47)/(Cost!B$5*100)),0)</f>
        <v>0</v>
      </c>
      <c r="N47" s="36">
        <f>IF(B47="BEER",IF(E47&lt;300,I47,G47)*(BeerEURPer100cl*E47/100+(BeerEURPer100cl*E47*F47)/(BeerAlcPerc*100)),0)</f>
        <v>0</v>
      </c>
      <c r="O47" s="71" t="str">
        <f t="shared" si="1"/>
        <v/>
      </c>
      <c r="P47" s="69"/>
    </row>
    <row r="48" spans="1:16" x14ac:dyDescent="0.15">
      <c r="A48" s="29"/>
      <c r="B48" s="30"/>
      <c r="C48" s="31"/>
      <c r="D48" s="30"/>
      <c r="E48" s="32"/>
      <c r="F48" s="33"/>
      <c r="G48" s="34"/>
      <c r="H48" s="30"/>
      <c r="I48" s="35" t="str">
        <f t="shared" si="2"/>
        <v/>
      </c>
      <c r="J48" s="36">
        <f>IF(AND(B48="WINE",F48&lt;=Cost!B$2,E48&gt;0),'Request to Import'!I48*(Cost!C$2+Cost!D$2*'Request to Import'!E48/100),0)</f>
        <v>0</v>
      </c>
      <c r="K48" s="36">
        <f>IF(AND(B48="WINE",F48&lt;=Cost!B$3,F48&gt;Cost!B$2),I48*(Cost!C$3+Cost!D$3*E48/100),0)</f>
        <v>0</v>
      </c>
      <c r="L48" s="36">
        <f>IF(AND(B48="WINE",F48&lt;=Cost!B$4,F48&gt;Cost!B$3),'Request to Import'!I48*(Cost!C$4+Cost!D$4*'Request to Import'!E48/100),0)</f>
        <v>0</v>
      </c>
      <c r="M48" s="36">
        <f>IF(AND(B48="SPIRITS"),'Request to Import'!I48*(Cost!C$5+('Request to Import'!E48*Cost!D$5*F48)/(Cost!B$5*100)),0)</f>
        <v>0</v>
      </c>
      <c r="N48" s="36">
        <f>IF(B48="BEER",IF(E48&lt;300,I48,G48)*(BeerEURPer100cl*E48/100+(BeerEURPer100cl*E48*F48)/(BeerAlcPerc*100)),0)</f>
        <v>0</v>
      </c>
      <c r="O48" s="71" t="str">
        <f t="shared" si="1"/>
        <v/>
      </c>
      <c r="P48" s="69"/>
    </row>
    <row r="49" spans="1:16" x14ac:dyDescent="0.15">
      <c r="A49" s="29"/>
      <c r="B49" s="30"/>
      <c r="C49" s="31"/>
      <c r="D49" s="30"/>
      <c r="E49" s="32"/>
      <c r="F49" s="33"/>
      <c r="G49" s="34"/>
      <c r="H49" s="30"/>
      <c r="I49" s="35" t="str">
        <f t="shared" si="2"/>
        <v/>
      </c>
      <c r="J49" s="36">
        <f>IF(AND(B49="WINE",F49&lt;=Cost!B$2,E49&gt;0),'Request to Import'!I49*(Cost!C$2+Cost!D$2*'Request to Import'!E49/100),0)</f>
        <v>0</v>
      </c>
      <c r="K49" s="36">
        <f>IF(AND(B49="WINE",F49&lt;=Cost!B$3,F49&gt;Cost!B$2),I49*(Cost!C$3+Cost!D$3*E49/100),0)</f>
        <v>0</v>
      </c>
      <c r="L49" s="36">
        <f>IF(AND(B49="WINE",F49&lt;=Cost!B$4,F49&gt;Cost!B$3),'Request to Import'!I49*(Cost!C$4+Cost!D$4*'Request to Import'!E49/100),0)</f>
        <v>0</v>
      </c>
      <c r="M49" s="36">
        <f>IF(AND(B49="SPIRITS"),'Request to Import'!I49*(Cost!C$5+('Request to Import'!E49*Cost!D$5*F49)/(Cost!B$5*100)),0)</f>
        <v>0</v>
      </c>
      <c r="N49" s="36">
        <f>IF(B49="BEER",IF(E49&lt;300,I49,G49)*(BeerEURPer100cl*E49/100+(BeerEURPer100cl*E49*F49)/(BeerAlcPerc*100)),0)</f>
        <v>0</v>
      </c>
      <c r="O49" s="71" t="str">
        <f t="shared" si="1"/>
        <v/>
      </c>
      <c r="P49" s="69"/>
    </row>
    <row r="50" spans="1:16" x14ac:dyDescent="0.15">
      <c r="A50" s="29"/>
      <c r="B50" s="30"/>
      <c r="C50" s="31"/>
      <c r="D50" s="30"/>
      <c r="E50" s="32"/>
      <c r="F50" s="33"/>
      <c r="G50" s="34"/>
      <c r="H50" s="30"/>
      <c r="I50" s="35" t="str">
        <f t="shared" si="2"/>
        <v/>
      </c>
      <c r="J50" s="36">
        <f>IF(AND(B50="WINE",F50&lt;=Cost!B$2,E50&gt;0),'Request to Import'!I50*(Cost!C$2+Cost!D$2*'Request to Import'!E50/100),0)</f>
        <v>0</v>
      </c>
      <c r="K50" s="36">
        <f>IF(AND(B50="WINE",F50&lt;=Cost!B$3,F50&gt;Cost!B$2),I50*(Cost!C$3+Cost!D$3*E50/100),0)</f>
        <v>0</v>
      </c>
      <c r="L50" s="36">
        <f>IF(AND(B50="WINE",F50&lt;=Cost!B$4,F50&gt;Cost!B$3),'Request to Import'!I50*(Cost!C$4+Cost!D$4*'Request to Import'!E50/100),0)</f>
        <v>0</v>
      </c>
      <c r="M50" s="36">
        <f>IF(AND(B50="SPIRITS"),'Request to Import'!I50*(Cost!C$5+('Request to Import'!E50*Cost!D$5*F50)/(Cost!B$5*100)),0)</f>
        <v>0</v>
      </c>
      <c r="N50" s="36">
        <f>IF(B50="BEER",IF(E50&lt;300,I50,G50)*(BeerEURPer100cl*E50/100+(BeerEURPer100cl*E50*F50)/(BeerAlcPerc*100)),0)</f>
        <v>0</v>
      </c>
      <c r="O50" s="71" t="str">
        <f t="shared" si="1"/>
        <v/>
      </c>
      <c r="P50" s="69"/>
    </row>
    <row r="51" spans="1:16" x14ac:dyDescent="0.15">
      <c r="A51" s="29"/>
      <c r="B51" s="30"/>
      <c r="C51" s="31"/>
      <c r="D51" s="30"/>
      <c r="E51" s="32"/>
      <c r="F51" s="33"/>
      <c r="G51" s="34"/>
      <c r="H51" s="30"/>
      <c r="I51" s="35" t="str">
        <f t="shared" si="2"/>
        <v/>
      </c>
      <c r="J51" s="36">
        <f>IF(AND(B51="WINE",F51&lt;=Cost!B$2,E51&gt;0),'Request to Import'!I51*(Cost!C$2+Cost!D$2*'Request to Import'!E51/100),0)</f>
        <v>0</v>
      </c>
      <c r="K51" s="36">
        <f>IF(AND(B51="WINE",F51&lt;=Cost!B$3,F51&gt;Cost!B$2),I51*(Cost!C$3+Cost!D$3*E51/100),0)</f>
        <v>0</v>
      </c>
      <c r="L51" s="36">
        <f>IF(AND(B51="WINE",F51&lt;=Cost!B$4,F51&gt;Cost!B$3),'Request to Import'!I51*(Cost!C$4+Cost!D$4*'Request to Import'!E51/100),0)</f>
        <v>0</v>
      </c>
      <c r="M51" s="36">
        <f>IF(AND(B51="SPIRITS"),'Request to Import'!I51*(Cost!C$5+('Request to Import'!E51*Cost!D$5*F51)/(Cost!B$5*100)),0)</f>
        <v>0</v>
      </c>
      <c r="N51" s="36">
        <f>IF(B51="BEER",IF(E51&lt;300,I51,G51)*(BeerEURPer100cl*E51/100+(BeerEURPer100cl*E51*F51)/(BeerAlcPerc*100)),0)</f>
        <v>0</v>
      </c>
      <c r="O51" s="71" t="str">
        <f t="shared" si="1"/>
        <v/>
      </c>
      <c r="P51" s="69"/>
    </row>
    <row r="52" spans="1:16" x14ac:dyDescent="0.15">
      <c r="A52" s="29"/>
      <c r="B52" s="30"/>
      <c r="C52" s="31"/>
      <c r="D52" s="30"/>
      <c r="E52" s="32"/>
      <c r="F52" s="33"/>
      <c r="G52" s="34"/>
      <c r="H52" s="30"/>
      <c r="I52" s="35" t="str">
        <f t="shared" si="2"/>
        <v/>
      </c>
      <c r="J52" s="36">
        <f>IF(AND(B52="WINE",F52&lt;=Cost!B$2,E52&gt;0),'Request to Import'!I52*(Cost!C$2+Cost!D$2*'Request to Import'!E52/100),0)</f>
        <v>0</v>
      </c>
      <c r="K52" s="36">
        <f>IF(AND(B52="WINE",F52&lt;=Cost!B$3,F52&gt;Cost!B$2),I52*(Cost!C$3+Cost!D$3*E52/100),0)</f>
        <v>0</v>
      </c>
      <c r="L52" s="36">
        <f>IF(AND(B52="WINE",F52&lt;=Cost!B$4,F52&gt;Cost!B$3),'Request to Import'!I52*(Cost!C$4+Cost!D$4*'Request to Import'!E52/100),0)</f>
        <v>0</v>
      </c>
      <c r="M52" s="36">
        <f>IF(AND(B52="SPIRITS"),'Request to Import'!I52*(Cost!C$5+('Request to Import'!E52*Cost!D$5*F52)/(Cost!B$5*100)),0)</f>
        <v>0</v>
      </c>
      <c r="N52" s="36">
        <f>IF(B52="BEER",IF(E52&lt;300,I52,G52)*(BeerEURPer100cl*E52/100+(BeerEURPer100cl*E52*F52)/(BeerAlcPerc*100)),0)</f>
        <v>0</v>
      </c>
      <c r="O52" s="71" t="str">
        <f t="shared" si="1"/>
        <v/>
      </c>
      <c r="P52" s="69"/>
    </row>
    <row r="53" spans="1:16" x14ac:dyDescent="0.15">
      <c r="A53" s="29"/>
      <c r="B53" s="30"/>
      <c r="C53" s="31"/>
      <c r="D53" s="30"/>
      <c r="E53" s="32"/>
      <c r="F53" s="33"/>
      <c r="G53" s="34"/>
      <c r="H53" s="30"/>
      <c r="I53" s="35" t="str">
        <f t="shared" si="2"/>
        <v/>
      </c>
      <c r="J53" s="36">
        <f>IF(AND(B53="WINE",F53&lt;=Cost!B$2,E53&gt;0),'Request to Import'!I53*(Cost!C$2+Cost!D$2*'Request to Import'!E53/100),0)</f>
        <v>0</v>
      </c>
      <c r="K53" s="36">
        <f>IF(AND(B53="WINE",F53&lt;=Cost!B$3,F53&gt;Cost!B$2),I53*(Cost!C$3+Cost!D$3*E53/100),0)</f>
        <v>0</v>
      </c>
      <c r="L53" s="36">
        <f>IF(AND(B53="WINE",F53&lt;=Cost!B$4,F53&gt;Cost!B$3),'Request to Import'!I53*(Cost!C$4+Cost!D$4*'Request to Import'!E53/100),0)</f>
        <v>0</v>
      </c>
      <c r="M53" s="36">
        <f>IF(AND(B53="SPIRITS"),'Request to Import'!I53*(Cost!C$5+('Request to Import'!E53*Cost!D$5*F53)/(Cost!B$5*100)),0)</f>
        <v>0</v>
      </c>
      <c r="N53" s="36">
        <f>IF(B53="BEER",IF(E53&lt;300,I53,G53)*(BeerEURPer100cl*E53/100+(BeerEURPer100cl*E53*F53)/(BeerAlcPerc*100)),0)</f>
        <v>0</v>
      </c>
      <c r="O53" s="71" t="str">
        <f t="shared" si="1"/>
        <v/>
      </c>
      <c r="P53" s="69"/>
    </row>
    <row r="54" spans="1:16" x14ac:dyDescent="0.15">
      <c r="A54" s="29"/>
      <c r="B54" s="30"/>
      <c r="C54" s="31"/>
      <c r="D54" s="30"/>
      <c r="E54" s="32"/>
      <c r="F54" s="33"/>
      <c r="G54" s="34"/>
      <c r="H54" s="30"/>
      <c r="I54" s="35" t="str">
        <f t="shared" si="2"/>
        <v/>
      </c>
      <c r="J54" s="36">
        <f>IF(AND(B54="WINE",F54&lt;=Cost!B$2,E54&gt;0),'Request to Import'!I54*(Cost!C$2+Cost!D$2*'Request to Import'!E54/100),0)</f>
        <v>0</v>
      </c>
      <c r="K54" s="36">
        <f>IF(AND(B54="WINE",F54&lt;=Cost!B$3,F54&gt;Cost!B$2),I54*(Cost!C$3+Cost!D$3*E54/100),0)</f>
        <v>0</v>
      </c>
      <c r="L54" s="36">
        <f>IF(AND(B54="WINE",F54&lt;=Cost!B$4,F54&gt;Cost!B$3),'Request to Import'!I54*(Cost!C$4+Cost!D$4*'Request to Import'!E54/100),0)</f>
        <v>0</v>
      </c>
      <c r="M54" s="36">
        <f>IF(AND(B54="SPIRITS"),'Request to Import'!I54*(Cost!C$5+('Request to Import'!E54*Cost!D$5*F54)/(Cost!B$5*100)),0)</f>
        <v>0</v>
      </c>
      <c r="N54" s="36">
        <f>IF(B54="BEER",IF(E54&lt;300,I54,G54)*(BeerEURPer100cl*E54/100+(BeerEURPer100cl*E54*F54)/(BeerAlcPerc*100)),0)</f>
        <v>0</v>
      </c>
      <c r="O54" s="71" t="str">
        <f t="shared" si="1"/>
        <v/>
      </c>
      <c r="P54" s="69"/>
    </row>
    <row r="55" spans="1:16" x14ac:dyDescent="0.15">
      <c r="A55" s="29"/>
      <c r="B55" s="30"/>
      <c r="C55" s="31"/>
      <c r="D55" s="30"/>
      <c r="E55" s="32"/>
      <c r="F55" s="33"/>
      <c r="G55" s="34"/>
      <c r="H55" s="30"/>
      <c r="I55" s="35" t="str">
        <f t="shared" si="2"/>
        <v/>
      </c>
      <c r="J55" s="36">
        <f>IF(AND(B55="WINE",F55&lt;=Cost!B$2,E55&gt;0),'Request to Import'!I55*(Cost!C$2+Cost!D$2*'Request to Import'!E55/100),0)</f>
        <v>0</v>
      </c>
      <c r="K55" s="36">
        <f>IF(AND(B55="WINE",F55&lt;=Cost!B$3,F55&gt;Cost!B$2),I55*(Cost!C$3+Cost!D$3*E55/100),0)</f>
        <v>0</v>
      </c>
      <c r="L55" s="36">
        <f>IF(AND(B55="WINE",F55&lt;=Cost!B$4,F55&gt;Cost!B$3),'Request to Import'!I55*(Cost!C$4+Cost!D$4*'Request to Import'!E55/100),0)</f>
        <v>0</v>
      </c>
      <c r="M55" s="36">
        <f>IF(AND(B55="SPIRITS"),'Request to Import'!I55*(Cost!C$5+('Request to Import'!E55*Cost!D$5*F55)/(Cost!B$5*100)),0)</f>
        <v>0</v>
      </c>
      <c r="N55" s="36">
        <f>IF(B55="BEER",IF(E55&lt;300,I55,G55)*(BeerEURPer100cl*E55/100+(BeerEURPer100cl*E55*F55)/(BeerAlcPerc*100)),0)</f>
        <v>0</v>
      </c>
      <c r="O55" s="71" t="str">
        <f t="shared" si="1"/>
        <v/>
      </c>
      <c r="P55" s="69"/>
    </row>
    <row r="56" spans="1:16" x14ac:dyDescent="0.15">
      <c r="A56" s="38"/>
      <c r="B56" s="30"/>
      <c r="C56" s="39"/>
      <c r="D56" s="40"/>
      <c r="E56" s="32"/>
      <c r="F56" s="41"/>
      <c r="G56" s="34"/>
      <c r="H56" s="30"/>
      <c r="I56" s="35" t="str">
        <f t="shared" si="2"/>
        <v/>
      </c>
      <c r="J56" s="36">
        <f>IF(AND(B56="WINE",F56&lt;=Cost!B$2,E56&gt;0),'Request to Import'!I56*(Cost!C$2+Cost!D$2*'Request to Import'!E56/100),0)</f>
        <v>0</v>
      </c>
      <c r="K56" s="36">
        <f>IF(AND(B56="WINE",F56&lt;=Cost!B$3,F56&gt;Cost!B$2),I56*(Cost!C$3+Cost!D$3*E56/100),0)</f>
        <v>0</v>
      </c>
      <c r="L56" s="36">
        <f>IF(AND(B56="WINE",F56&lt;=Cost!B$4,F56&gt;Cost!B$3),'Request to Import'!I56*(Cost!C$4+Cost!D$4*'Request to Import'!E56/100),0)</f>
        <v>0</v>
      </c>
      <c r="M56" s="36">
        <f>IF(AND(B56="SPIRITS"),'Request to Import'!I56*(Cost!C$5+('Request to Import'!E56*Cost!D$5*F56)/(Cost!B$5*100)),0)</f>
        <v>0</v>
      </c>
      <c r="N56" s="36">
        <f>IF(B56="BEER",IF(E56&lt;300,I56,G56)*(BeerEURPer100cl*E56/100+(BeerEURPer100cl*E56*F56)/(BeerAlcPerc*100)),0)</f>
        <v>0</v>
      </c>
      <c r="O56" s="71" t="str">
        <f t="shared" si="1"/>
        <v/>
      </c>
      <c r="P56" s="69"/>
    </row>
    <row r="57" spans="1:16" s="42" customFormat="1" x14ac:dyDescent="0.15">
      <c r="G57" s="42" t="s">
        <v>97</v>
      </c>
      <c r="J57" s="43">
        <f>SUM(J5:J56)*1.2</f>
        <v>0</v>
      </c>
      <c r="K57" s="43">
        <f>SUM(K5:K56)*1.2</f>
        <v>67.957149837998614</v>
      </c>
      <c r="L57" s="43">
        <f>SUM(L5:L56)*1.2</f>
        <v>0</v>
      </c>
      <c r="M57" s="43">
        <f>SUM(M5:M56)*1.2</f>
        <v>155.55417491899931</v>
      </c>
      <c r="N57" s="43">
        <f>SUM(N5:N56)</f>
        <v>147.39953241232735</v>
      </c>
      <c r="O57" s="42">
        <f>COUNTIF(O5:O56,"Incomplete")</f>
        <v>1</v>
      </c>
    </row>
    <row r="58" spans="1:16" s="23" customFormat="1" x14ac:dyDescent="0.15">
      <c r="A58" s="44" t="str">
        <f>IF(O57&gt;0,"WARNING: All the columns with bold headers are mandatory!","")</f>
        <v>WARNING: All the columns with bold headers are mandatory!</v>
      </c>
      <c r="G58" s="45" t="s">
        <v>98</v>
      </c>
      <c r="H58" s="45"/>
      <c r="I58" s="45"/>
      <c r="J58" s="46">
        <f>J57+K57+L57+M57+N57</f>
        <v>370.91085716932525</v>
      </c>
    </row>
    <row r="59" spans="1:16" s="23" customFormat="1" x14ac:dyDescent="0.15">
      <c r="A59" s="44" t="e">
        <f>'Customs Information'!#REF!</f>
        <v>#REF!</v>
      </c>
      <c r="G59" s="45"/>
      <c r="H59" s="45"/>
      <c r="I59" s="45"/>
      <c r="J59" s="46"/>
    </row>
    <row r="60" spans="1:16" s="23" customFormat="1" x14ac:dyDescent="0.15">
      <c r="A60" s="44"/>
      <c r="G60" s="45"/>
      <c r="H60" s="45"/>
      <c r="I60" s="45"/>
      <c r="J60" s="46"/>
    </row>
    <row r="61" spans="1:16" s="23" customFormat="1" x14ac:dyDescent="0.15">
      <c r="B61" s="47" t="s">
        <v>99</v>
      </c>
    </row>
    <row r="62" spans="1:16" s="23" customFormat="1" x14ac:dyDescent="0.15">
      <c r="B62" s="48" t="s">
        <v>100</v>
      </c>
    </row>
    <row r="63" spans="1:16" s="23" customFormat="1" x14ac:dyDescent="0.15">
      <c r="B63" s="48" t="s">
        <v>101</v>
      </c>
    </row>
    <row r="64" spans="1:16" s="23" customFormat="1" x14ac:dyDescent="0.15">
      <c r="B64" s="48" t="s">
        <v>331</v>
      </c>
    </row>
    <row r="65" s="23" customFormat="1" x14ac:dyDescent="0.15"/>
    <row r="66" s="23" customFormat="1" x14ac:dyDescent="0.15"/>
    <row r="67" s="23" customFormat="1" x14ac:dyDescent="0.15"/>
    <row r="68" s="23" customFormat="1" x14ac:dyDescent="0.15"/>
    <row r="69" s="23" customFormat="1" x14ac:dyDescent="0.15"/>
    <row r="70" s="23" customFormat="1" x14ac:dyDescent="0.15"/>
    <row r="71" s="23" customFormat="1" x14ac:dyDescent="0.15"/>
    <row r="72" s="23" customFormat="1" x14ac:dyDescent="0.15"/>
    <row r="73" s="23" customFormat="1" x14ac:dyDescent="0.15"/>
    <row r="74" s="23" customFormat="1" x14ac:dyDescent="0.15"/>
    <row r="75" s="23" customFormat="1" x14ac:dyDescent="0.15"/>
    <row r="76" s="23" customFormat="1" x14ac:dyDescent="0.15"/>
    <row r="77" s="23" customFormat="1" x14ac:dyDescent="0.15"/>
    <row r="78" s="23" customFormat="1" x14ac:dyDescent="0.15"/>
    <row r="79" s="23" customFormat="1" x14ac:dyDescent="0.15"/>
    <row r="80" s="23" customFormat="1" x14ac:dyDescent="0.15"/>
    <row r="81" s="23" customFormat="1" x14ac:dyDescent="0.15"/>
    <row r="82" s="23" customFormat="1" x14ac:dyDescent="0.15"/>
    <row r="83" s="23" customFormat="1" x14ac:dyDescent="0.15"/>
    <row r="84" s="23" customFormat="1" x14ac:dyDescent="0.15"/>
    <row r="85" s="23" customFormat="1" x14ac:dyDescent="0.15"/>
    <row r="86" s="23" customFormat="1" x14ac:dyDescent="0.15"/>
    <row r="87" s="23" customFormat="1" x14ac:dyDescent="0.15"/>
    <row r="88" s="23" customFormat="1" x14ac:dyDescent="0.15"/>
    <row r="89" s="23" customFormat="1" x14ac:dyDescent="0.15"/>
    <row r="90" s="23" customFormat="1" x14ac:dyDescent="0.15"/>
  </sheetData>
  <sheetProtection algorithmName="SHA-512" hashValue="kA9I7trdIW7on2rRm07LO+INUyf9swAwsdYd9w7J3U/OwOoKX/ewMqhs7tF/NiEHReNq9NhMWs9ljNT/Veng9g==" saltValue="9y9frI02wk2ANVrz9EkZIw==" spinCount="100000" sheet="1" objects="1" scenarios="1"/>
  <phoneticPr fontId="7" type="noConversion"/>
  <dataValidations count="1">
    <dataValidation type="list" allowBlank="1" showInputMessage="1" showErrorMessage="1" sqref="B5:B56" xr:uid="{00000000-0002-0000-0200-000000000000}">
      <formula1>$B$62:$B$64</formula1>
    </dataValidation>
  </dataValidations>
  <pageMargins left="0.75" right="0.75" top="1" bottom="1" header="0.5" footer="0.5"/>
  <pageSetup paperSize="9" orientation="portrait"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00"/>
  <sheetViews>
    <sheetView topLeftCell="A37" zoomScale="150" workbookViewId="0">
      <selection activeCell="J47" sqref="J47"/>
    </sheetView>
  </sheetViews>
  <sheetFormatPr baseColWidth="10" defaultColWidth="11" defaultRowHeight="13" x14ac:dyDescent="0.15"/>
  <cols>
    <col min="1" max="1" width="10.6640625" style="20" customWidth="1"/>
    <col min="2" max="2" width="21.5" style="20" customWidth="1"/>
    <col min="3" max="3" width="13.33203125" style="20" customWidth="1"/>
    <col min="4" max="5" width="10.6640625" style="20" customWidth="1"/>
    <col min="6" max="6" width="21.5" style="20" customWidth="1"/>
    <col min="7" max="7" width="16.6640625" style="20" customWidth="1"/>
    <col min="8" max="11" width="10.6640625" style="20" customWidth="1"/>
  </cols>
  <sheetData>
    <row r="1" spans="1:11" s="2" customFormat="1" ht="39" customHeight="1" x14ac:dyDescent="0.2">
      <c r="A1" s="1" t="s">
        <v>102</v>
      </c>
    </row>
    <row r="2" spans="1:11" s="7" customFormat="1" x14ac:dyDescent="0.15"/>
    <row r="3" spans="1:11" s="7" customFormat="1" ht="65" customHeight="1" x14ac:dyDescent="0.15">
      <c r="A3" s="8"/>
    </row>
    <row r="4" spans="1:11" s="11" customFormat="1" ht="26" customHeight="1" x14ac:dyDescent="0.15">
      <c r="A4" s="11" t="s">
        <v>55</v>
      </c>
      <c r="B4" s="11" t="s">
        <v>54</v>
      </c>
      <c r="C4" s="11" t="s">
        <v>366</v>
      </c>
      <c r="D4" s="12" t="s">
        <v>103</v>
      </c>
      <c r="E4" s="12" t="s">
        <v>110</v>
      </c>
      <c r="F4" s="12" t="s">
        <v>104</v>
      </c>
      <c r="G4" s="12" t="s">
        <v>223</v>
      </c>
    </row>
    <row r="5" spans="1:11" x14ac:dyDescent="0.15">
      <c r="A5" s="15">
        <v>1</v>
      </c>
      <c r="B5" s="15" t="str">
        <f>IF('Request to Import'!C5 = "","",'Request to Import'!C5)</f>
        <v>SAMPLE</v>
      </c>
      <c r="C5" s="15" t="s">
        <v>554</v>
      </c>
      <c r="D5" s="13" t="s">
        <v>361</v>
      </c>
      <c r="E5" s="14" t="s">
        <v>550</v>
      </c>
      <c r="F5" s="14" t="s">
        <v>551</v>
      </c>
      <c r="G5" s="65" t="s">
        <v>106</v>
      </c>
      <c r="H5" s="17" t="str">
        <f>IF(B5="","",IF(OR(D5="",G5="",AND(NOT('Customs Information'!E5=""),F5="")),"Incomplete","OK"))</f>
        <v>OK</v>
      </c>
      <c r="I5" s="72" t="s">
        <v>552</v>
      </c>
      <c r="J5" s="6"/>
      <c r="K5" s="6"/>
    </row>
    <row r="6" spans="1:11" x14ac:dyDescent="0.15">
      <c r="A6" s="15"/>
      <c r="B6" s="15"/>
      <c r="C6" s="15"/>
      <c r="D6" s="13"/>
      <c r="E6" s="14"/>
      <c r="F6" s="14"/>
      <c r="G6" s="65"/>
      <c r="H6" s="17" t="str">
        <f>IF(B6="","",IF(OR(D6="",G6="",AND(NOT('Customs Information'!E6=""),F6="")),"Incomplete","OK"))</f>
        <v/>
      </c>
      <c r="I6" s="72"/>
      <c r="J6" s="6"/>
      <c r="K6" s="6"/>
    </row>
    <row r="7" spans="1:11" x14ac:dyDescent="0.15">
      <c r="A7" s="15"/>
      <c r="B7" s="15"/>
      <c r="C7" s="15"/>
      <c r="D7" s="13"/>
      <c r="E7" s="14"/>
      <c r="F7" s="14"/>
      <c r="G7" s="65"/>
      <c r="H7" s="17" t="str">
        <f>IF(B7="","",IF(OR(D7="",G7="",AND(NOT('Customs Information'!E7=""),F7="")),"Incomplete","OK"))</f>
        <v/>
      </c>
      <c r="I7" s="72"/>
      <c r="J7" s="6"/>
      <c r="K7" s="6"/>
    </row>
    <row r="8" spans="1:11" x14ac:dyDescent="0.15">
      <c r="A8" s="15"/>
      <c r="B8" s="15"/>
      <c r="C8" s="15"/>
      <c r="D8" s="13"/>
      <c r="E8" s="14"/>
      <c r="F8" s="14"/>
      <c r="G8" s="65"/>
      <c r="H8" s="17" t="str">
        <f>IF(B8="","",IF(OR(D8="",G8="",AND(NOT('Customs Information'!E8=""),F8="")),"Incomplete","OK"))</f>
        <v/>
      </c>
      <c r="I8" s="72"/>
      <c r="J8" s="6"/>
      <c r="K8" s="6"/>
    </row>
    <row r="9" spans="1:11" x14ac:dyDescent="0.15">
      <c r="A9" s="15"/>
      <c r="B9" s="15"/>
      <c r="C9" s="15"/>
      <c r="D9" s="13"/>
      <c r="E9" s="14"/>
      <c r="F9" s="14"/>
      <c r="G9" s="65"/>
      <c r="H9" s="17" t="str">
        <f>IF(B9="","",IF(OR(D9="",G9="",AND(NOT('Customs Information'!E9=""),F9="")),"Incomplete","OK"))</f>
        <v/>
      </c>
      <c r="I9" s="72"/>
      <c r="J9" s="6"/>
      <c r="K9" s="6"/>
    </row>
    <row r="10" spans="1:11" x14ac:dyDescent="0.15">
      <c r="A10" s="15"/>
      <c r="B10" s="15"/>
      <c r="C10" s="15"/>
      <c r="D10" s="13"/>
      <c r="E10" s="14"/>
      <c r="F10" s="14"/>
      <c r="G10" s="65"/>
      <c r="H10" s="17" t="str">
        <f>IF(B10="","",IF(OR(D10="",G10="",AND(NOT('Customs Information'!E10=""),F10="")),"Incomplete","OK"))</f>
        <v/>
      </c>
      <c r="I10" s="72"/>
      <c r="J10" s="6"/>
      <c r="K10" s="6"/>
    </row>
    <row r="11" spans="1:11" x14ac:dyDescent="0.15">
      <c r="A11" s="15"/>
      <c r="B11" s="15"/>
      <c r="C11" s="15"/>
      <c r="D11" s="13"/>
      <c r="E11" s="14"/>
      <c r="F11" s="14"/>
      <c r="G11" s="65"/>
      <c r="H11" s="17" t="str">
        <f>IF(B11="","",IF(OR(D11="",G11="",AND(NOT('Customs Information'!E11=""),F11="")),"Incomplete","OK"))</f>
        <v/>
      </c>
      <c r="I11" s="72"/>
      <c r="J11" s="6"/>
      <c r="K11" s="6"/>
    </row>
    <row r="12" spans="1:11" x14ac:dyDescent="0.15">
      <c r="A12" s="15"/>
      <c r="B12" s="15"/>
      <c r="C12" s="15"/>
      <c r="D12" s="13"/>
      <c r="E12" s="14"/>
      <c r="F12" s="14"/>
      <c r="G12" s="65"/>
      <c r="H12" s="17" t="str">
        <f>IF(B12="","",IF(OR(D12="",G12="",AND(NOT('Customs Information'!E12=""),F12="")),"Incomplete","OK"))</f>
        <v/>
      </c>
      <c r="I12" s="72"/>
      <c r="J12" s="6"/>
      <c r="K12" s="6"/>
    </row>
    <row r="13" spans="1:11" x14ac:dyDescent="0.15">
      <c r="A13" s="15"/>
      <c r="B13" s="15"/>
      <c r="C13" s="15"/>
      <c r="D13" s="13"/>
      <c r="E13" s="14"/>
      <c r="F13" s="14"/>
      <c r="G13" s="65"/>
      <c r="H13" s="17" t="str">
        <f>IF(B13="","",IF(OR(D13="",G13="",AND(NOT('Customs Information'!E13=""),F13="")),"Incomplete","OK"))</f>
        <v/>
      </c>
      <c r="I13" s="72"/>
      <c r="J13" s="6"/>
      <c r="K13" s="6"/>
    </row>
    <row r="14" spans="1:11" x14ac:dyDescent="0.15">
      <c r="A14" s="15"/>
      <c r="B14" s="15"/>
      <c r="C14" s="15"/>
      <c r="D14" s="13"/>
      <c r="E14" s="14"/>
      <c r="F14" s="14"/>
      <c r="G14" s="65"/>
      <c r="H14" s="17" t="str">
        <f>IF(B14="","",IF(OR(D14="",G14="",AND(NOT('Customs Information'!E14=""),F14="")),"Incomplete","OK"))</f>
        <v/>
      </c>
      <c r="I14" s="72"/>
      <c r="J14" s="6"/>
      <c r="K14" s="6"/>
    </row>
    <row r="15" spans="1:11" x14ac:dyDescent="0.15">
      <c r="A15" s="15"/>
      <c r="B15" s="15"/>
      <c r="C15" s="15"/>
      <c r="D15" s="13"/>
      <c r="E15" s="14"/>
      <c r="F15" s="14"/>
      <c r="G15" s="65"/>
      <c r="H15" s="17" t="str">
        <f>IF(B15="","",IF(OR(D15="",G15="",AND(NOT('Customs Information'!E15=""),F15="")),"Incomplete","OK"))</f>
        <v/>
      </c>
      <c r="I15" s="72"/>
      <c r="J15" s="6"/>
      <c r="K15" s="6"/>
    </row>
    <row r="16" spans="1:11" x14ac:dyDescent="0.15">
      <c r="A16" s="15"/>
      <c r="B16" s="15"/>
      <c r="C16" s="15"/>
      <c r="D16" s="13"/>
      <c r="E16" s="14"/>
      <c r="F16" s="14"/>
      <c r="G16" s="65"/>
      <c r="H16" s="17" t="str">
        <f>IF(B16="","",IF(OR(D16="",G16="",AND(NOT('Customs Information'!E16=""),F16="")),"Incomplete","OK"))</f>
        <v/>
      </c>
      <c r="I16" s="72"/>
      <c r="J16" s="6"/>
      <c r="K16" s="6"/>
    </row>
    <row r="17" spans="1:11" x14ac:dyDescent="0.15">
      <c r="A17" s="15"/>
      <c r="B17" s="15"/>
      <c r="C17" s="15"/>
      <c r="D17" s="13"/>
      <c r="E17" s="14"/>
      <c r="F17" s="14"/>
      <c r="G17" s="65"/>
      <c r="H17" s="17" t="str">
        <f>IF(B17="","",IF(OR(D17="",G17="",AND(NOT('Customs Information'!E17=""),F17="")),"Incomplete","OK"))</f>
        <v/>
      </c>
      <c r="I17" s="72"/>
      <c r="J17" s="6"/>
      <c r="K17" s="6"/>
    </row>
    <row r="18" spans="1:11" x14ac:dyDescent="0.15">
      <c r="A18" s="15"/>
      <c r="B18" s="15"/>
      <c r="C18" s="15"/>
      <c r="D18" s="13"/>
      <c r="E18" s="14"/>
      <c r="F18" s="14"/>
      <c r="G18" s="65"/>
      <c r="H18" s="17" t="str">
        <f>IF(B18="","",IF(OR(D18="",G18="",AND(NOT('Customs Information'!E18=""),F18="")),"Incomplete","OK"))</f>
        <v/>
      </c>
      <c r="I18" s="72"/>
      <c r="J18" s="6"/>
      <c r="K18" s="6"/>
    </row>
    <row r="19" spans="1:11" x14ac:dyDescent="0.15">
      <c r="A19" s="15"/>
      <c r="B19" s="15"/>
      <c r="C19" s="15"/>
      <c r="D19" s="13"/>
      <c r="E19" s="14"/>
      <c r="F19" s="14"/>
      <c r="G19" s="65"/>
      <c r="H19" s="17" t="str">
        <f>IF(B19="","",IF(OR(D19="",G19="",AND(NOT('Customs Information'!E19=""),F19="")),"Incomplete","OK"))</f>
        <v/>
      </c>
      <c r="I19" s="72"/>
      <c r="J19" s="6"/>
      <c r="K19" s="6"/>
    </row>
    <row r="20" spans="1:11" x14ac:dyDescent="0.15">
      <c r="A20" s="15"/>
      <c r="B20" s="15"/>
      <c r="C20" s="15"/>
      <c r="D20" s="13"/>
      <c r="E20" s="14"/>
      <c r="F20" s="14"/>
      <c r="G20" s="65"/>
      <c r="H20" s="17" t="str">
        <f>IF(B20="","",IF(OR(D20="",G20="",AND(NOT('Customs Information'!E20=""),F20="")),"Incomplete","OK"))</f>
        <v/>
      </c>
      <c r="I20" s="72"/>
      <c r="J20" s="6"/>
      <c r="K20" s="6"/>
    </row>
    <row r="21" spans="1:11" x14ac:dyDescent="0.15">
      <c r="A21" s="15"/>
      <c r="B21" s="15"/>
      <c r="C21" s="15"/>
      <c r="D21" s="13"/>
      <c r="E21" s="14"/>
      <c r="F21" s="14"/>
      <c r="G21" s="65"/>
      <c r="H21" s="17" t="str">
        <f>IF(B21="","",IF(OR(D21="",G21="",AND(NOT('Customs Information'!E21=""),F21="")),"Incomplete","OK"))</f>
        <v/>
      </c>
      <c r="I21" s="72"/>
      <c r="J21" s="6"/>
      <c r="K21" s="6"/>
    </row>
    <row r="22" spans="1:11" x14ac:dyDescent="0.15">
      <c r="A22" s="15"/>
      <c r="B22" s="15"/>
      <c r="C22" s="15"/>
      <c r="D22" s="13"/>
      <c r="E22" s="14"/>
      <c r="F22" s="14"/>
      <c r="G22" s="65"/>
      <c r="H22" s="17" t="str">
        <f>IF(B22="","",IF(OR(D22="",G22="",AND(NOT('Customs Information'!E22=""),F22="")),"Incomplete","OK"))</f>
        <v/>
      </c>
      <c r="I22" s="72"/>
      <c r="J22" s="6"/>
      <c r="K22" s="6"/>
    </row>
    <row r="23" spans="1:11" x14ac:dyDescent="0.15">
      <c r="A23" s="15"/>
      <c r="B23" s="15"/>
      <c r="C23" s="15"/>
      <c r="D23" s="13"/>
      <c r="E23" s="14"/>
      <c r="F23" s="14"/>
      <c r="G23" s="65"/>
      <c r="H23" s="17" t="str">
        <f>IF(B23="","",IF(OR(D23="",G23="",AND(NOT('Customs Information'!E23=""),F23="")),"Incomplete","OK"))</f>
        <v/>
      </c>
      <c r="I23" s="72"/>
      <c r="J23" s="6"/>
      <c r="K23" s="6"/>
    </row>
    <row r="24" spans="1:11" x14ac:dyDescent="0.15">
      <c r="A24" s="15"/>
      <c r="B24" s="15"/>
      <c r="C24" s="15"/>
      <c r="D24" s="13"/>
      <c r="E24" s="14"/>
      <c r="F24" s="14"/>
      <c r="G24" s="65"/>
      <c r="H24" s="17" t="str">
        <f>IF(B24="","",IF(OR(D24="",G24="",AND(NOT('Customs Information'!E24=""),F24="")),"Incomplete","OK"))</f>
        <v/>
      </c>
      <c r="I24" s="72"/>
      <c r="J24" s="6"/>
      <c r="K24" s="6"/>
    </row>
    <row r="25" spans="1:11" x14ac:dyDescent="0.15">
      <c r="A25" s="15"/>
      <c r="B25" s="15"/>
      <c r="C25" s="15"/>
      <c r="D25" s="13"/>
      <c r="E25" s="14"/>
      <c r="F25" s="14"/>
      <c r="G25" s="65"/>
      <c r="H25" s="17" t="str">
        <f>IF(B25="","",IF(OR(D25="",G25="",AND(NOT('Customs Information'!E25=""),F25="")),"Incomplete","OK"))</f>
        <v/>
      </c>
      <c r="I25" s="72"/>
      <c r="J25" s="6"/>
      <c r="K25" s="6"/>
    </row>
    <row r="26" spans="1:11" x14ac:dyDescent="0.15">
      <c r="A26" s="15"/>
      <c r="B26" s="15"/>
      <c r="C26" s="15"/>
      <c r="D26" s="13"/>
      <c r="E26" s="14"/>
      <c r="F26" s="14"/>
      <c r="G26" s="65"/>
      <c r="H26" s="17" t="str">
        <f>IF(B26="","",IF(OR(D26="",G26="",AND(NOT('Customs Information'!E26=""),F26="")),"Incomplete","OK"))</f>
        <v/>
      </c>
      <c r="I26" s="72"/>
      <c r="J26" s="6"/>
      <c r="K26" s="6"/>
    </row>
    <row r="27" spans="1:11" x14ac:dyDescent="0.15">
      <c r="A27" s="15"/>
      <c r="B27" s="15"/>
      <c r="C27" s="15"/>
      <c r="D27" s="13"/>
      <c r="E27" s="14"/>
      <c r="F27" s="14"/>
      <c r="G27" s="65"/>
      <c r="H27" s="17" t="str">
        <f>IF(B27="","",IF(OR(D27="",G27="",AND(NOT('Customs Information'!E27=""),F27="")),"Incomplete","OK"))</f>
        <v/>
      </c>
      <c r="I27" s="72"/>
      <c r="J27" s="6"/>
      <c r="K27" s="6"/>
    </row>
    <row r="28" spans="1:11" x14ac:dyDescent="0.15">
      <c r="A28" s="15"/>
      <c r="B28" s="15"/>
      <c r="C28" s="15"/>
      <c r="D28" s="13"/>
      <c r="E28" s="14"/>
      <c r="F28" s="14"/>
      <c r="G28" s="65"/>
      <c r="H28" s="17" t="str">
        <f>IF(B28="","",IF(OR(D28="",G28="",AND(NOT('Customs Information'!E28=""),F28="")),"Incomplete","OK"))</f>
        <v/>
      </c>
      <c r="I28" s="72"/>
      <c r="J28" s="6"/>
      <c r="K28" s="6"/>
    </row>
    <row r="29" spans="1:11" x14ac:dyDescent="0.15">
      <c r="A29" s="15"/>
      <c r="B29" s="15"/>
      <c r="C29" s="15"/>
      <c r="D29" s="13"/>
      <c r="E29" s="14"/>
      <c r="F29" s="14"/>
      <c r="G29" s="65"/>
      <c r="H29" s="17" t="str">
        <f>IF(B29="","",IF(OR(D29="",G29="",AND(NOT('Customs Information'!E29=""),F29="")),"Incomplete","OK"))</f>
        <v/>
      </c>
      <c r="I29" s="72"/>
      <c r="J29" s="6"/>
      <c r="K29" s="6"/>
    </row>
    <row r="30" spans="1:11" x14ac:dyDescent="0.15">
      <c r="A30" s="15"/>
      <c r="B30" s="15"/>
      <c r="C30" s="15"/>
      <c r="D30" s="13"/>
      <c r="E30" s="14"/>
      <c r="F30" s="14"/>
      <c r="G30" s="65"/>
      <c r="H30" s="17" t="str">
        <f>IF(B30="","",IF(OR(D30="",G30="",AND(NOT('Customs Information'!E30=""),F30="")),"Incomplete","OK"))</f>
        <v/>
      </c>
      <c r="I30" s="72"/>
      <c r="J30" s="6"/>
      <c r="K30" s="6"/>
    </row>
    <row r="31" spans="1:11" x14ac:dyDescent="0.15">
      <c r="A31" s="15"/>
      <c r="B31" s="15"/>
      <c r="C31" s="15"/>
      <c r="D31" s="13"/>
      <c r="E31" s="14"/>
      <c r="F31" s="14"/>
      <c r="G31" s="65"/>
      <c r="H31" s="17" t="str">
        <f>IF(B31="","",IF(OR(D31="",G31="",AND(NOT('Customs Information'!E31=""),F31="")),"Incomplete","OK"))</f>
        <v/>
      </c>
      <c r="I31" s="72"/>
      <c r="J31" s="6"/>
      <c r="K31" s="6"/>
    </row>
    <row r="32" spans="1:11" x14ac:dyDescent="0.15">
      <c r="A32" s="15"/>
      <c r="B32" s="15"/>
      <c r="C32" s="15"/>
      <c r="D32" s="13"/>
      <c r="E32" s="14"/>
      <c r="F32" s="14"/>
      <c r="G32" s="65"/>
      <c r="H32" s="17" t="str">
        <f>IF(B32="","",IF(OR(D32="",G32="",AND(NOT('Customs Information'!E32=""),F32="")),"Incomplete","OK"))</f>
        <v/>
      </c>
      <c r="I32" s="72"/>
      <c r="J32" s="6"/>
      <c r="K32" s="6"/>
    </row>
    <row r="33" spans="1:11" x14ac:dyDescent="0.15">
      <c r="A33" s="15"/>
      <c r="B33" s="15"/>
      <c r="C33" s="15"/>
      <c r="D33" s="13"/>
      <c r="E33" s="14"/>
      <c r="F33" s="14"/>
      <c r="G33" s="65"/>
      <c r="H33" s="17" t="str">
        <f>IF(B33="","",IF(OR(D33="",G33="",AND(NOT('Customs Information'!E33=""),F33="")),"Incomplete","OK"))</f>
        <v/>
      </c>
      <c r="I33" s="72"/>
      <c r="J33" s="6"/>
      <c r="K33" s="6"/>
    </row>
    <row r="34" spans="1:11" x14ac:dyDescent="0.15">
      <c r="A34" s="15"/>
      <c r="B34" s="15"/>
      <c r="C34" s="15"/>
      <c r="D34" s="13"/>
      <c r="E34" s="14"/>
      <c r="F34" s="14"/>
      <c r="G34" s="65"/>
      <c r="H34" s="17" t="str">
        <f>IF(B34="","",IF(OR(D34="",G34="",AND(NOT('Customs Information'!E34=""),F34="")),"Incomplete","OK"))</f>
        <v/>
      </c>
      <c r="I34" s="72"/>
      <c r="J34" s="6"/>
      <c r="K34" s="6"/>
    </row>
    <row r="35" spans="1:11" x14ac:dyDescent="0.15">
      <c r="A35" s="15"/>
      <c r="B35" s="15"/>
      <c r="C35" s="15"/>
      <c r="D35" s="13"/>
      <c r="E35" s="14"/>
      <c r="F35" s="14"/>
      <c r="G35" s="65"/>
      <c r="H35" s="17" t="str">
        <f>IF(B35="","",IF(OR(D35="",G35="",AND(NOT('Customs Information'!E35=""),F35="")),"Incomplete","OK"))</f>
        <v/>
      </c>
      <c r="I35" s="72"/>
      <c r="J35" s="6"/>
      <c r="K35" s="6"/>
    </row>
    <row r="36" spans="1:11" x14ac:dyDescent="0.15">
      <c r="A36" s="15"/>
      <c r="B36" s="15"/>
      <c r="C36" s="15"/>
      <c r="D36" s="13"/>
      <c r="E36" s="14"/>
      <c r="F36" s="14"/>
      <c r="G36" s="65"/>
      <c r="H36" s="17" t="str">
        <f>IF(B36="","",IF(OR(D36="",G36="",AND(NOT('Customs Information'!E36=""),F36="")),"Incomplete","OK"))</f>
        <v/>
      </c>
      <c r="I36" s="72"/>
      <c r="J36" s="6"/>
      <c r="K36" s="6"/>
    </row>
    <row r="37" spans="1:11" x14ac:dyDescent="0.15">
      <c r="A37" s="15"/>
      <c r="B37" s="15"/>
      <c r="C37" s="15"/>
      <c r="D37" s="13"/>
      <c r="E37" s="14"/>
      <c r="F37" s="14"/>
      <c r="G37" s="65"/>
      <c r="H37" s="17" t="str">
        <f>IF(B37="","",IF(OR(D37="",G37="",AND(NOT('Customs Information'!E37=""),F37="")),"Incomplete","OK"))</f>
        <v/>
      </c>
      <c r="I37" s="72"/>
      <c r="J37" s="6"/>
      <c r="K37" s="6"/>
    </row>
    <row r="38" spans="1:11" x14ac:dyDescent="0.15">
      <c r="A38" s="15"/>
      <c r="B38" s="15"/>
      <c r="C38" s="15"/>
      <c r="D38" s="13"/>
      <c r="E38" s="14"/>
      <c r="F38" s="14"/>
      <c r="G38" s="65"/>
      <c r="H38" s="17" t="str">
        <f>IF(B38="","",IF(OR(D38="",G38="",AND(NOT('Customs Information'!E38=""),F38="")),"Incomplete","OK"))</f>
        <v/>
      </c>
      <c r="I38" s="72"/>
      <c r="J38" s="6"/>
      <c r="K38" s="6"/>
    </row>
    <row r="39" spans="1:11" x14ac:dyDescent="0.15">
      <c r="A39" s="15"/>
      <c r="B39" s="15"/>
      <c r="C39" s="15"/>
      <c r="D39" s="13"/>
      <c r="E39" s="14"/>
      <c r="F39" s="14"/>
      <c r="G39" s="65"/>
      <c r="H39" s="17" t="str">
        <f>IF(B39="","",IF(OR(D39="",G39="",AND(NOT('Customs Information'!E39=""),F39="")),"Incomplete","OK"))</f>
        <v/>
      </c>
      <c r="I39" s="72"/>
      <c r="J39" s="6"/>
      <c r="K39" s="6"/>
    </row>
    <row r="40" spans="1:11" x14ac:dyDescent="0.15">
      <c r="A40" s="15"/>
      <c r="B40" s="15"/>
      <c r="C40" s="15"/>
      <c r="D40" s="13"/>
      <c r="E40" s="14"/>
      <c r="F40" s="14"/>
      <c r="G40" s="65"/>
      <c r="H40" s="17" t="str">
        <f>IF(B40="","",IF(OR(D40="",G40="",AND(NOT('Customs Information'!E40=""),F40="")),"Incomplete","OK"))</f>
        <v/>
      </c>
      <c r="I40" s="72"/>
      <c r="J40" s="6"/>
      <c r="K40" s="6"/>
    </row>
    <row r="41" spans="1:11" x14ac:dyDescent="0.15">
      <c r="A41" s="15"/>
      <c r="B41" s="15"/>
      <c r="C41" s="15"/>
      <c r="D41" s="13"/>
      <c r="E41" s="14"/>
      <c r="F41" s="14"/>
      <c r="G41" s="65"/>
      <c r="H41" s="17" t="str">
        <f>IF(B41="","",IF(OR(D41="",G41="",AND(NOT('Customs Information'!E41=""),F41="")),"Incomplete","OK"))</f>
        <v/>
      </c>
      <c r="I41" s="72"/>
      <c r="J41" s="6"/>
      <c r="K41" s="6"/>
    </row>
    <row r="42" spans="1:11" x14ac:dyDescent="0.15">
      <c r="A42" s="15"/>
      <c r="B42" s="15"/>
      <c r="C42" s="15"/>
      <c r="D42" s="13"/>
      <c r="E42" s="14"/>
      <c r="F42" s="14"/>
      <c r="G42" s="65"/>
      <c r="H42" s="17" t="str">
        <f>IF(B42="","",IF(OR(D42="",G42="",AND(NOT('Customs Information'!E42=""),F42="")),"Incomplete","OK"))</f>
        <v/>
      </c>
      <c r="I42" s="72"/>
      <c r="J42" s="6"/>
      <c r="K42" s="6"/>
    </row>
    <row r="43" spans="1:11" s="4" customFormat="1" x14ac:dyDescent="0.15">
      <c r="G43" s="4" t="s">
        <v>130</v>
      </c>
      <c r="H43" s="4">
        <f>COUNTIF(H5:H42,"Incomplete")</f>
        <v>0</v>
      </c>
      <c r="I43" s="5"/>
      <c r="J43" s="5"/>
      <c r="K43" s="5"/>
    </row>
    <row r="44" spans="1:11" s="7" customFormat="1" x14ac:dyDescent="0.15">
      <c r="A44" s="16"/>
    </row>
    <row r="45" spans="1:11" s="7" customFormat="1" x14ac:dyDescent="0.15">
      <c r="A45" s="18"/>
      <c r="B45" s="19"/>
      <c r="C45" s="19"/>
      <c r="D45" s="73" t="s">
        <v>103</v>
      </c>
      <c r="E45" s="73"/>
      <c r="F45" s="74"/>
      <c r="G45" s="73" t="s">
        <v>224</v>
      </c>
      <c r="H45" s="74"/>
      <c r="I45" s="19"/>
      <c r="J45" s="19"/>
      <c r="K45" s="19"/>
    </row>
    <row r="46" spans="1:11" s="7" customFormat="1" x14ac:dyDescent="0.15">
      <c r="A46" s="18"/>
      <c r="B46" s="19"/>
      <c r="C46" s="19"/>
      <c r="D46" s="74" t="s">
        <v>455</v>
      </c>
      <c r="E46" s="74" t="s">
        <v>454</v>
      </c>
      <c r="F46" s="74"/>
      <c r="G46" s="74" t="s">
        <v>105</v>
      </c>
      <c r="H46" s="74"/>
      <c r="I46" s="19"/>
      <c r="J46" s="19"/>
      <c r="K46" s="19"/>
    </row>
    <row r="47" spans="1:11" s="7" customFormat="1" x14ac:dyDescent="0.15">
      <c r="A47" s="19"/>
      <c r="B47" s="19"/>
      <c r="C47" s="19"/>
      <c r="D47" s="74" t="s">
        <v>457</v>
      </c>
      <c r="E47" s="74" t="s">
        <v>456</v>
      </c>
      <c r="F47" s="74"/>
      <c r="G47" s="74" t="s">
        <v>106</v>
      </c>
      <c r="H47" s="74"/>
      <c r="I47" s="19"/>
      <c r="J47" s="19"/>
      <c r="K47" s="19"/>
    </row>
    <row r="48" spans="1:11" s="7" customFormat="1" x14ac:dyDescent="0.15">
      <c r="A48" s="19"/>
      <c r="B48" s="19"/>
      <c r="C48" s="19"/>
      <c r="D48" s="74" t="s">
        <v>459</v>
      </c>
      <c r="E48" s="74" t="s">
        <v>458</v>
      </c>
      <c r="F48" s="74"/>
      <c r="G48" s="74" t="s">
        <v>107</v>
      </c>
      <c r="H48" s="74"/>
      <c r="I48" s="19"/>
      <c r="J48" s="19"/>
      <c r="K48" s="19"/>
    </row>
    <row r="49" spans="1:11" s="7" customFormat="1" x14ac:dyDescent="0.15">
      <c r="A49" s="19"/>
      <c r="B49" s="19"/>
      <c r="C49" s="19"/>
      <c r="D49" s="74" t="s">
        <v>461</v>
      </c>
      <c r="E49" s="74" t="s">
        <v>460</v>
      </c>
      <c r="F49" s="74"/>
      <c r="G49" s="74" t="s">
        <v>108</v>
      </c>
      <c r="H49" s="74"/>
      <c r="I49" s="19"/>
      <c r="J49" s="19"/>
      <c r="K49" s="19"/>
    </row>
    <row r="50" spans="1:11" s="7" customFormat="1" x14ac:dyDescent="0.15">
      <c r="A50" s="19"/>
      <c r="B50" s="19"/>
      <c r="C50" s="19"/>
      <c r="D50" s="74" t="s">
        <v>463</v>
      </c>
      <c r="E50" s="74" t="s">
        <v>462</v>
      </c>
      <c r="F50" s="74"/>
      <c r="G50" s="74" t="s">
        <v>109</v>
      </c>
      <c r="H50" s="74"/>
      <c r="I50" s="19"/>
      <c r="J50" s="19"/>
      <c r="K50" s="19"/>
    </row>
    <row r="51" spans="1:11" s="7" customFormat="1" x14ac:dyDescent="0.15">
      <c r="A51" s="19"/>
      <c r="B51" s="19"/>
      <c r="C51" s="19"/>
      <c r="D51" s="74" t="s">
        <v>465</v>
      </c>
      <c r="E51" s="74" t="s">
        <v>464</v>
      </c>
      <c r="F51" s="74"/>
      <c r="G51" s="74" t="s">
        <v>283</v>
      </c>
      <c r="H51" s="74"/>
      <c r="I51" s="19"/>
      <c r="J51" s="19"/>
      <c r="K51" s="19"/>
    </row>
    <row r="52" spans="1:11" s="7" customFormat="1" x14ac:dyDescent="0.15">
      <c r="A52" s="19"/>
      <c r="B52" s="19"/>
      <c r="C52" s="19"/>
      <c r="D52" s="74" t="s">
        <v>467</v>
      </c>
      <c r="E52" s="74" t="s">
        <v>466</v>
      </c>
      <c r="F52" s="74"/>
      <c r="G52" s="74" t="s">
        <v>227</v>
      </c>
      <c r="H52" s="74"/>
      <c r="I52" s="19"/>
      <c r="J52" s="19"/>
      <c r="K52" s="19"/>
    </row>
    <row r="53" spans="1:11" s="7" customFormat="1" x14ac:dyDescent="0.15">
      <c r="A53" s="19"/>
      <c r="B53" s="19"/>
      <c r="C53" s="19"/>
      <c r="D53" s="74" t="s">
        <v>469</v>
      </c>
      <c r="E53" s="74" t="s">
        <v>468</v>
      </c>
      <c r="F53" s="74"/>
      <c r="G53" s="74" t="s">
        <v>228</v>
      </c>
      <c r="H53" s="74"/>
      <c r="I53" s="19"/>
      <c r="J53" s="19"/>
      <c r="K53" s="19"/>
    </row>
    <row r="54" spans="1:11" s="7" customFormat="1" x14ac:dyDescent="0.15">
      <c r="A54" s="19"/>
      <c r="B54" s="19"/>
      <c r="C54" s="19"/>
      <c r="D54" s="74" t="s">
        <v>471</v>
      </c>
      <c r="E54" s="74" t="s">
        <v>470</v>
      </c>
      <c r="F54" s="74"/>
      <c r="G54" s="74" t="s">
        <v>229</v>
      </c>
      <c r="H54" s="74"/>
      <c r="I54" s="19"/>
      <c r="J54" s="19"/>
      <c r="K54" s="19"/>
    </row>
    <row r="55" spans="1:11" s="7" customFormat="1" x14ac:dyDescent="0.15">
      <c r="A55" s="19"/>
      <c r="B55" s="19"/>
      <c r="C55" s="19"/>
      <c r="D55" s="74" t="s">
        <v>473</v>
      </c>
      <c r="E55" s="74" t="s">
        <v>472</v>
      </c>
      <c r="F55" s="74"/>
      <c r="G55" s="74" t="s">
        <v>281</v>
      </c>
      <c r="H55" s="74"/>
      <c r="I55" s="19"/>
      <c r="J55" s="19"/>
      <c r="K55" s="19"/>
    </row>
    <row r="56" spans="1:11" s="7" customFormat="1" x14ac:dyDescent="0.15">
      <c r="A56" s="19"/>
      <c r="B56" s="19"/>
      <c r="C56" s="19"/>
      <c r="D56" s="74" t="s">
        <v>475</v>
      </c>
      <c r="E56" s="74" t="s">
        <v>474</v>
      </c>
      <c r="F56" s="74"/>
      <c r="G56" s="74" t="s">
        <v>282</v>
      </c>
      <c r="H56" s="74"/>
      <c r="I56" s="19"/>
      <c r="J56" s="19"/>
      <c r="K56" s="19"/>
    </row>
    <row r="57" spans="1:11" s="7" customFormat="1" x14ac:dyDescent="0.15">
      <c r="A57" s="19"/>
      <c r="B57" s="19"/>
      <c r="C57" s="19"/>
      <c r="D57" s="74" t="s">
        <v>477</v>
      </c>
      <c r="E57" s="74" t="s">
        <v>476</v>
      </c>
      <c r="F57" s="74"/>
      <c r="G57" s="74" t="s">
        <v>225</v>
      </c>
      <c r="H57" s="74"/>
      <c r="I57" s="19"/>
      <c r="J57" s="19"/>
      <c r="K57" s="19"/>
    </row>
    <row r="58" spans="1:11" s="7" customFormat="1" x14ac:dyDescent="0.15">
      <c r="A58" s="19"/>
      <c r="B58" s="19"/>
      <c r="C58" s="19"/>
      <c r="D58" s="74" t="s">
        <v>479</v>
      </c>
      <c r="E58" s="74" t="s">
        <v>478</v>
      </c>
      <c r="F58" s="74"/>
      <c r="G58" s="74" t="s">
        <v>226</v>
      </c>
      <c r="H58" s="74"/>
      <c r="I58" s="19"/>
      <c r="J58" s="19"/>
      <c r="K58" s="19"/>
    </row>
    <row r="59" spans="1:11" s="7" customFormat="1" x14ac:dyDescent="0.15">
      <c r="A59" s="19"/>
      <c r="B59" s="19"/>
      <c r="C59" s="19"/>
      <c r="D59" s="74" t="s">
        <v>481</v>
      </c>
      <c r="E59" s="74" t="s">
        <v>480</v>
      </c>
      <c r="F59" s="74"/>
      <c r="G59" s="74"/>
      <c r="H59" s="74"/>
      <c r="I59" s="19"/>
      <c r="J59" s="19"/>
      <c r="K59" s="19"/>
    </row>
    <row r="60" spans="1:11" s="7" customFormat="1" x14ac:dyDescent="0.15">
      <c r="A60" s="19"/>
      <c r="B60" s="19"/>
      <c r="C60" s="19"/>
      <c r="D60" s="74" t="s">
        <v>483</v>
      </c>
      <c r="E60" s="74" t="s">
        <v>482</v>
      </c>
      <c r="F60" s="74"/>
      <c r="G60" s="74"/>
      <c r="H60" s="74"/>
      <c r="I60" s="19"/>
      <c r="J60" s="19"/>
      <c r="K60" s="19"/>
    </row>
    <row r="61" spans="1:11" s="7" customFormat="1" x14ac:dyDescent="0.15">
      <c r="A61" s="19"/>
      <c r="B61" s="19"/>
      <c r="C61" s="19"/>
      <c r="D61" s="74" t="s">
        <v>485</v>
      </c>
      <c r="E61" s="74" t="s">
        <v>484</v>
      </c>
      <c r="F61" s="74"/>
      <c r="G61" s="74"/>
      <c r="H61" s="74"/>
      <c r="I61" s="19"/>
      <c r="J61" s="19"/>
      <c r="K61" s="19"/>
    </row>
    <row r="62" spans="1:11" s="7" customFormat="1" x14ac:dyDescent="0.15">
      <c r="A62" s="19"/>
      <c r="B62" s="19"/>
      <c r="C62" s="19"/>
      <c r="D62" s="74" t="s">
        <v>487</v>
      </c>
      <c r="E62" s="74" t="s">
        <v>486</v>
      </c>
      <c r="F62" s="74"/>
      <c r="G62" s="74"/>
      <c r="H62" s="74"/>
      <c r="I62" s="19"/>
      <c r="J62" s="19"/>
      <c r="K62" s="19"/>
    </row>
    <row r="63" spans="1:11" s="7" customFormat="1" x14ac:dyDescent="0.15">
      <c r="A63" s="19"/>
      <c r="B63" s="19"/>
      <c r="C63" s="19"/>
      <c r="D63" s="74" t="s">
        <v>489</v>
      </c>
      <c r="E63" s="74" t="s">
        <v>488</v>
      </c>
      <c r="F63" s="74"/>
      <c r="G63" s="74"/>
      <c r="H63" s="74"/>
      <c r="I63" s="19"/>
      <c r="J63" s="19"/>
      <c r="K63" s="19"/>
    </row>
    <row r="64" spans="1:11" s="7" customFormat="1" x14ac:dyDescent="0.15">
      <c r="A64" s="19"/>
      <c r="B64" s="19"/>
      <c r="C64" s="19"/>
      <c r="D64" s="74" t="s">
        <v>491</v>
      </c>
      <c r="E64" s="74" t="s">
        <v>490</v>
      </c>
      <c r="F64" s="74"/>
      <c r="G64" s="74"/>
      <c r="H64" s="74"/>
      <c r="I64" s="19"/>
      <c r="J64" s="19"/>
      <c r="K64" s="19"/>
    </row>
    <row r="65" spans="1:11" s="7" customFormat="1" x14ac:dyDescent="0.15">
      <c r="A65" s="19"/>
      <c r="B65" s="19"/>
      <c r="C65" s="19"/>
      <c r="D65" s="74" t="s">
        <v>493</v>
      </c>
      <c r="E65" s="74" t="s">
        <v>492</v>
      </c>
      <c r="F65" s="74"/>
      <c r="G65" s="74"/>
      <c r="H65" s="74"/>
      <c r="I65" s="19"/>
      <c r="J65" s="19"/>
      <c r="K65" s="19"/>
    </row>
    <row r="66" spans="1:11" s="7" customFormat="1" x14ac:dyDescent="0.15">
      <c r="A66" s="19"/>
      <c r="B66" s="19"/>
      <c r="C66" s="19"/>
      <c r="D66" s="74" t="s">
        <v>495</v>
      </c>
      <c r="E66" s="74" t="s">
        <v>494</v>
      </c>
      <c r="F66" s="74"/>
      <c r="G66" s="74"/>
      <c r="H66" s="74"/>
      <c r="I66" s="19"/>
      <c r="J66" s="19"/>
      <c r="K66" s="19"/>
    </row>
    <row r="67" spans="1:11" s="7" customFormat="1" x14ac:dyDescent="0.15">
      <c r="A67" s="19"/>
      <c r="B67" s="19"/>
      <c r="C67" s="19"/>
      <c r="D67" s="74" t="s">
        <v>233</v>
      </c>
      <c r="E67" s="74" t="s">
        <v>232</v>
      </c>
      <c r="F67" s="74"/>
      <c r="G67" s="74"/>
      <c r="H67" s="74"/>
      <c r="I67" s="19"/>
      <c r="J67" s="19"/>
      <c r="K67" s="19"/>
    </row>
    <row r="68" spans="1:11" s="7" customFormat="1" x14ac:dyDescent="0.15">
      <c r="A68" s="19"/>
      <c r="B68" s="19"/>
      <c r="C68" s="19"/>
      <c r="D68" s="74" t="s">
        <v>235</v>
      </c>
      <c r="E68" s="74" t="s">
        <v>234</v>
      </c>
      <c r="F68" s="74"/>
      <c r="G68" s="74"/>
      <c r="H68" s="74"/>
      <c r="I68" s="19"/>
      <c r="J68" s="19"/>
      <c r="K68" s="19"/>
    </row>
    <row r="69" spans="1:11" s="7" customFormat="1" x14ac:dyDescent="0.15">
      <c r="A69" s="19"/>
      <c r="B69" s="19"/>
      <c r="C69" s="19"/>
      <c r="D69" s="74" t="s">
        <v>237</v>
      </c>
      <c r="E69" s="74" t="s">
        <v>236</v>
      </c>
      <c r="F69" s="74"/>
      <c r="G69" s="74"/>
      <c r="H69" s="74"/>
      <c r="I69" s="19"/>
      <c r="J69" s="19"/>
      <c r="K69" s="19"/>
    </row>
    <row r="70" spans="1:11" s="7" customFormat="1" x14ac:dyDescent="0.15">
      <c r="A70" s="19"/>
      <c r="B70" s="19"/>
      <c r="C70" s="19"/>
      <c r="D70" s="74" t="s">
        <v>239</v>
      </c>
      <c r="E70" s="74" t="s">
        <v>238</v>
      </c>
      <c r="F70" s="74"/>
      <c r="G70" s="74"/>
      <c r="H70" s="74"/>
      <c r="I70" s="19"/>
      <c r="J70" s="19"/>
      <c r="K70" s="19"/>
    </row>
    <row r="71" spans="1:11" s="7" customFormat="1" x14ac:dyDescent="0.15">
      <c r="A71" s="19"/>
      <c r="B71" s="19"/>
      <c r="C71" s="19"/>
      <c r="D71" s="74" t="s">
        <v>241</v>
      </c>
      <c r="E71" s="74" t="s">
        <v>240</v>
      </c>
      <c r="F71" s="74"/>
      <c r="G71" s="74"/>
      <c r="H71" s="74"/>
      <c r="I71" s="19"/>
      <c r="J71" s="19"/>
      <c r="K71" s="19"/>
    </row>
    <row r="72" spans="1:11" s="7" customFormat="1" x14ac:dyDescent="0.15">
      <c r="A72" s="19"/>
      <c r="B72" s="19"/>
      <c r="C72" s="19"/>
      <c r="D72" s="74" t="s">
        <v>243</v>
      </c>
      <c r="E72" s="74" t="s">
        <v>242</v>
      </c>
      <c r="F72" s="74"/>
      <c r="G72" s="74"/>
      <c r="H72" s="74"/>
      <c r="I72" s="19"/>
      <c r="J72" s="19"/>
      <c r="K72" s="19"/>
    </row>
    <row r="73" spans="1:11" s="7" customFormat="1" x14ac:dyDescent="0.15">
      <c r="A73" s="19"/>
      <c r="B73" s="19"/>
      <c r="C73" s="19"/>
      <c r="D73" s="74" t="s">
        <v>245</v>
      </c>
      <c r="E73" s="74" t="s">
        <v>244</v>
      </c>
      <c r="F73" s="74"/>
      <c r="G73" s="74"/>
      <c r="H73" s="74"/>
      <c r="I73" s="19"/>
      <c r="J73" s="19"/>
      <c r="K73" s="19"/>
    </row>
    <row r="74" spans="1:11" s="7" customFormat="1" x14ac:dyDescent="0.15">
      <c r="A74" s="19"/>
      <c r="B74" s="19"/>
      <c r="C74" s="19"/>
      <c r="D74" s="74" t="s">
        <v>247</v>
      </c>
      <c r="E74" s="74" t="s">
        <v>246</v>
      </c>
      <c r="F74" s="74"/>
      <c r="G74" s="74"/>
      <c r="H74" s="74"/>
      <c r="I74" s="19"/>
      <c r="J74" s="19"/>
      <c r="K74" s="19"/>
    </row>
    <row r="75" spans="1:11" s="7" customFormat="1" x14ac:dyDescent="0.15">
      <c r="A75" s="19"/>
      <c r="B75" s="19"/>
      <c r="C75" s="19"/>
      <c r="D75" s="74" t="s">
        <v>249</v>
      </c>
      <c r="E75" s="74" t="s">
        <v>248</v>
      </c>
      <c r="F75" s="74"/>
      <c r="G75" s="74"/>
      <c r="H75" s="74"/>
      <c r="I75" s="19"/>
      <c r="J75" s="19"/>
      <c r="K75" s="19"/>
    </row>
    <row r="76" spans="1:11" s="7" customFormat="1" x14ac:dyDescent="0.15">
      <c r="A76" s="19"/>
      <c r="B76" s="19"/>
      <c r="C76" s="19"/>
      <c r="D76" s="74" t="s">
        <v>251</v>
      </c>
      <c r="E76" s="74" t="s">
        <v>250</v>
      </c>
      <c r="F76" s="74"/>
      <c r="G76" s="74"/>
      <c r="H76" s="74"/>
      <c r="I76" s="19"/>
      <c r="J76" s="19"/>
      <c r="K76" s="19"/>
    </row>
    <row r="77" spans="1:11" s="7" customFormat="1" x14ac:dyDescent="0.15">
      <c r="A77" s="19"/>
      <c r="B77" s="19"/>
      <c r="C77" s="19"/>
      <c r="D77" s="74" t="s">
        <v>253</v>
      </c>
      <c r="E77" s="74" t="s">
        <v>252</v>
      </c>
      <c r="F77" s="74"/>
      <c r="G77" s="74"/>
      <c r="H77" s="74"/>
      <c r="I77" s="19"/>
      <c r="J77" s="19"/>
      <c r="K77" s="19"/>
    </row>
    <row r="78" spans="1:11" s="7" customFormat="1" x14ac:dyDescent="0.15">
      <c r="A78" s="19"/>
      <c r="B78" s="19"/>
      <c r="C78" s="19"/>
      <c r="D78" s="74" t="s">
        <v>255</v>
      </c>
      <c r="E78" s="74" t="s">
        <v>254</v>
      </c>
      <c r="F78" s="74"/>
      <c r="G78" s="74"/>
      <c r="H78" s="74"/>
      <c r="I78" s="19"/>
      <c r="J78" s="19"/>
      <c r="K78" s="19"/>
    </row>
    <row r="79" spans="1:11" s="7" customFormat="1" x14ac:dyDescent="0.15">
      <c r="A79" s="19"/>
      <c r="B79" s="19"/>
      <c r="C79" s="19"/>
      <c r="D79" s="74" t="s">
        <v>257</v>
      </c>
      <c r="E79" s="74" t="s">
        <v>256</v>
      </c>
      <c r="F79" s="74"/>
      <c r="G79" s="74"/>
      <c r="H79" s="74"/>
      <c r="I79" s="19"/>
      <c r="J79" s="19"/>
      <c r="K79" s="19"/>
    </row>
    <row r="80" spans="1:11" s="7" customFormat="1" x14ac:dyDescent="0.15">
      <c r="A80" s="19"/>
      <c r="B80" s="19"/>
      <c r="C80" s="19"/>
      <c r="D80" s="74" t="s">
        <v>259</v>
      </c>
      <c r="E80" s="74" t="s">
        <v>258</v>
      </c>
      <c r="F80" s="74"/>
      <c r="G80" s="74"/>
      <c r="H80" s="74"/>
      <c r="I80" s="19"/>
      <c r="J80" s="19"/>
      <c r="K80" s="19"/>
    </row>
    <row r="81" spans="1:11" s="7" customFormat="1" x14ac:dyDescent="0.15">
      <c r="A81" s="19"/>
      <c r="B81" s="19"/>
      <c r="C81" s="19"/>
      <c r="D81" s="74" t="s">
        <v>261</v>
      </c>
      <c r="E81" s="74" t="s">
        <v>260</v>
      </c>
      <c r="F81" s="74"/>
      <c r="G81" s="74"/>
      <c r="H81" s="74"/>
      <c r="I81" s="19"/>
      <c r="J81" s="19"/>
      <c r="K81" s="19"/>
    </row>
    <row r="82" spans="1:11" s="7" customFormat="1" x14ac:dyDescent="0.15">
      <c r="A82" s="19"/>
      <c r="B82" s="19"/>
      <c r="C82" s="19"/>
      <c r="D82" s="74" t="s">
        <v>263</v>
      </c>
      <c r="E82" s="74" t="s">
        <v>262</v>
      </c>
      <c r="F82" s="74"/>
      <c r="G82" s="74"/>
      <c r="H82" s="74"/>
      <c r="I82" s="19"/>
      <c r="J82" s="19"/>
      <c r="K82" s="19"/>
    </row>
    <row r="83" spans="1:11" s="7" customFormat="1" x14ac:dyDescent="0.15">
      <c r="A83" s="19"/>
      <c r="B83" s="19"/>
      <c r="C83" s="19"/>
      <c r="D83" s="74" t="s">
        <v>265</v>
      </c>
      <c r="E83" s="74" t="s">
        <v>264</v>
      </c>
      <c r="F83" s="74"/>
      <c r="G83" s="74"/>
      <c r="H83" s="74"/>
      <c r="I83" s="19"/>
      <c r="J83" s="19"/>
      <c r="K83" s="19"/>
    </row>
    <row r="84" spans="1:11" s="7" customFormat="1" x14ac:dyDescent="0.15">
      <c r="A84" s="19"/>
      <c r="B84" s="19"/>
      <c r="C84" s="19"/>
      <c r="D84" s="74" t="s">
        <v>267</v>
      </c>
      <c r="E84" s="74" t="s">
        <v>266</v>
      </c>
      <c r="F84" s="74"/>
      <c r="G84" s="74"/>
      <c r="H84" s="74"/>
      <c r="I84" s="19"/>
      <c r="J84" s="19"/>
      <c r="K84" s="19"/>
    </row>
    <row r="85" spans="1:11" s="7" customFormat="1" x14ac:dyDescent="0.15">
      <c r="A85" s="19"/>
      <c r="B85" s="19"/>
      <c r="C85" s="19"/>
      <c r="D85" s="74" t="s">
        <v>269</v>
      </c>
      <c r="E85" s="74" t="s">
        <v>268</v>
      </c>
      <c r="F85" s="74"/>
      <c r="G85" s="74"/>
      <c r="H85" s="74"/>
      <c r="I85" s="19"/>
      <c r="J85" s="19"/>
      <c r="K85" s="19"/>
    </row>
    <row r="86" spans="1:11" s="7" customFormat="1" x14ac:dyDescent="0.15">
      <c r="A86" s="19"/>
      <c r="B86" s="19"/>
      <c r="C86" s="19"/>
      <c r="D86" s="74" t="s">
        <v>271</v>
      </c>
      <c r="E86" s="74" t="s">
        <v>270</v>
      </c>
      <c r="F86" s="74"/>
      <c r="G86" s="74"/>
      <c r="H86" s="74"/>
      <c r="I86" s="19"/>
      <c r="J86" s="19"/>
      <c r="K86" s="19"/>
    </row>
    <row r="87" spans="1:11" s="7" customFormat="1" x14ac:dyDescent="0.15">
      <c r="A87" s="19"/>
      <c r="B87" s="19"/>
      <c r="C87" s="19"/>
      <c r="D87" s="74" t="s">
        <v>181</v>
      </c>
      <c r="E87" s="74" t="s">
        <v>180</v>
      </c>
      <c r="F87" s="74"/>
      <c r="G87" s="74"/>
      <c r="H87" s="74"/>
      <c r="I87" s="19"/>
      <c r="J87" s="19"/>
      <c r="K87" s="19"/>
    </row>
    <row r="88" spans="1:11" s="7" customFormat="1" x14ac:dyDescent="0.15">
      <c r="A88" s="19"/>
      <c r="B88" s="19"/>
      <c r="C88" s="19"/>
      <c r="D88" s="74" t="s">
        <v>183</v>
      </c>
      <c r="E88" s="74" t="s">
        <v>182</v>
      </c>
      <c r="F88" s="74"/>
      <c r="G88" s="74"/>
      <c r="H88" s="74"/>
      <c r="I88" s="19"/>
      <c r="J88" s="19"/>
      <c r="K88" s="19"/>
    </row>
    <row r="89" spans="1:11" s="7" customFormat="1" x14ac:dyDescent="0.15">
      <c r="A89" s="19"/>
      <c r="B89" s="19"/>
      <c r="C89" s="19"/>
      <c r="D89" s="74" t="s">
        <v>185</v>
      </c>
      <c r="E89" s="74" t="s">
        <v>184</v>
      </c>
      <c r="F89" s="74"/>
      <c r="G89" s="74"/>
      <c r="H89" s="74"/>
      <c r="I89" s="19"/>
      <c r="J89" s="19"/>
      <c r="K89" s="19"/>
    </row>
    <row r="90" spans="1:11" s="7" customFormat="1" x14ac:dyDescent="0.15">
      <c r="A90" s="19"/>
      <c r="B90" s="19"/>
      <c r="C90" s="19"/>
      <c r="D90" s="74" t="s">
        <v>187</v>
      </c>
      <c r="E90" s="74" t="s">
        <v>186</v>
      </c>
      <c r="F90" s="74"/>
      <c r="G90" s="74"/>
      <c r="H90" s="74"/>
      <c r="I90" s="19"/>
      <c r="J90" s="19"/>
      <c r="K90" s="19"/>
    </row>
    <row r="91" spans="1:11" s="7" customFormat="1" x14ac:dyDescent="0.15">
      <c r="A91" s="19"/>
      <c r="B91" s="19"/>
      <c r="C91" s="19"/>
      <c r="D91" s="74" t="s">
        <v>189</v>
      </c>
      <c r="E91" s="74" t="s">
        <v>188</v>
      </c>
      <c r="F91" s="74"/>
      <c r="G91" s="74"/>
      <c r="H91" s="74"/>
      <c r="I91" s="19"/>
      <c r="J91" s="19"/>
      <c r="K91" s="19"/>
    </row>
    <row r="92" spans="1:11" s="7" customFormat="1" x14ac:dyDescent="0.15">
      <c r="A92" s="19"/>
      <c r="B92" s="19"/>
      <c r="C92" s="19"/>
      <c r="D92" s="74" t="s">
        <v>191</v>
      </c>
      <c r="E92" s="74" t="s">
        <v>190</v>
      </c>
      <c r="F92" s="74"/>
      <c r="G92" s="74"/>
      <c r="H92" s="74"/>
      <c r="I92" s="19"/>
      <c r="J92" s="19"/>
      <c r="K92" s="19"/>
    </row>
    <row r="93" spans="1:11" s="7" customFormat="1" x14ac:dyDescent="0.15">
      <c r="A93" s="19"/>
      <c r="B93" s="19"/>
      <c r="C93" s="19"/>
      <c r="D93" s="74" t="s">
        <v>502</v>
      </c>
      <c r="E93" s="74" t="s">
        <v>501</v>
      </c>
      <c r="F93" s="74"/>
      <c r="G93" s="74"/>
      <c r="H93" s="74"/>
      <c r="I93" s="19"/>
      <c r="J93" s="19"/>
      <c r="K93" s="19"/>
    </row>
    <row r="94" spans="1:11" s="7" customFormat="1" x14ac:dyDescent="0.15">
      <c r="A94" s="19"/>
      <c r="B94" s="19"/>
      <c r="C94" s="19"/>
      <c r="D94" s="74" t="s">
        <v>504</v>
      </c>
      <c r="E94" s="74" t="s">
        <v>503</v>
      </c>
      <c r="F94" s="74"/>
      <c r="G94" s="74"/>
      <c r="H94" s="74"/>
      <c r="I94" s="19"/>
      <c r="J94" s="19"/>
      <c r="K94" s="19"/>
    </row>
    <row r="95" spans="1:11" s="7" customFormat="1" x14ac:dyDescent="0.15">
      <c r="A95" s="19"/>
      <c r="B95" s="19"/>
      <c r="C95" s="19"/>
      <c r="D95" s="74" t="s">
        <v>506</v>
      </c>
      <c r="E95" s="74" t="s">
        <v>505</v>
      </c>
      <c r="F95" s="74"/>
      <c r="G95" s="74"/>
      <c r="H95" s="74"/>
      <c r="I95" s="19"/>
      <c r="J95" s="19"/>
      <c r="K95" s="19"/>
    </row>
    <row r="96" spans="1:11" s="7" customFormat="1" x14ac:dyDescent="0.15">
      <c r="A96" s="19"/>
      <c r="B96" s="19"/>
      <c r="C96" s="19"/>
      <c r="D96" s="74" t="s">
        <v>508</v>
      </c>
      <c r="E96" s="74" t="s">
        <v>507</v>
      </c>
      <c r="F96" s="74"/>
      <c r="G96" s="74"/>
      <c r="H96" s="74"/>
      <c r="I96" s="19"/>
      <c r="J96" s="19"/>
      <c r="K96" s="19"/>
    </row>
    <row r="97" spans="1:11" s="7" customFormat="1" x14ac:dyDescent="0.15">
      <c r="A97" s="19"/>
      <c r="B97" s="19"/>
      <c r="C97" s="19"/>
      <c r="D97" s="74" t="s">
        <v>510</v>
      </c>
      <c r="E97" s="74" t="s">
        <v>509</v>
      </c>
      <c r="F97" s="74"/>
      <c r="G97" s="74"/>
      <c r="H97" s="74"/>
      <c r="I97" s="19"/>
      <c r="J97" s="19"/>
      <c r="K97" s="19"/>
    </row>
    <row r="98" spans="1:11" s="7" customFormat="1" x14ac:dyDescent="0.15">
      <c r="A98" s="19"/>
      <c r="B98" s="19"/>
      <c r="C98" s="19"/>
      <c r="D98" s="74" t="s">
        <v>512</v>
      </c>
      <c r="E98" s="74" t="s">
        <v>511</v>
      </c>
      <c r="F98" s="74"/>
      <c r="G98" s="74"/>
      <c r="H98" s="74"/>
      <c r="I98" s="19"/>
      <c r="J98" s="19"/>
      <c r="K98" s="19"/>
    </row>
    <row r="99" spans="1:11" s="7" customFormat="1" x14ac:dyDescent="0.15">
      <c r="A99" s="19"/>
      <c r="B99" s="19"/>
      <c r="C99" s="19"/>
      <c r="D99" s="74" t="s">
        <v>513</v>
      </c>
      <c r="E99" s="74" t="s">
        <v>129</v>
      </c>
      <c r="F99" s="74"/>
      <c r="G99" s="74"/>
      <c r="H99" s="74"/>
      <c r="I99" s="19"/>
      <c r="J99" s="19"/>
      <c r="K99" s="19"/>
    </row>
    <row r="100" spans="1:11" s="7" customFormat="1" x14ac:dyDescent="0.15">
      <c r="A100" s="19"/>
      <c r="B100" s="19"/>
      <c r="C100" s="19"/>
      <c r="D100" s="74" t="s">
        <v>515</v>
      </c>
      <c r="E100" s="74" t="s">
        <v>514</v>
      </c>
      <c r="F100" s="74"/>
      <c r="G100" s="74"/>
      <c r="H100" s="74"/>
      <c r="I100" s="19"/>
      <c r="J100" s="19"/>
      <c r="K100" s="19"/>
    </row>
    <row r="101" spans="1:11" s="7" customFormat="1" x14ac:dyDescent="0.15">
      <c r="A101" s="19"/>
      <c r="B101" s="19"/>
      <c r="C101" s="19"/>
      <c r="D101" s="74" t="s">
        <v>517</v>
      </c>
      <c r="E101" s="74" t="s">
        <v>516</v>
      </c>
      <c r="F101" s="74"/>
      <c r="G101" s="74"/>
      <c r="H101" s="74"/>
      <c r="I101" s="19"/>
      <c r="J101" s="19"/>
      <c r="K101" s="19"/>
    </row>
    <row r="102" spans="1:11" s="7" customFormat="1" x14ac:dyDescent="0.15">
      <c r="A102" s="19"/>
      <c r="B102" s="19"/>
      <c r="C102" s="19"/>
      <c r="D102" s="74" t="s">
        <v>519</v>
      </c>
      <c r="E102" s="74" t="s">
        <v>518</v>
      </c>
      <c r="F102" s="74"/>
      <c r="G102" s="74"/>
      <c r="H102" s="74"/>
      <c r="I102" s="19"/>
      <c r="J102" s="19"/>
      <c r="K102" s="19"/>
    </row>
    <row r="103" spans="1:11" s="7" customFormat="1" x14ac:dyDescent="0.15">
      <c r="A103" s="19"/>
      <c r="B103" s="19"/>
      <c r="C103" s="19"/>
      <c r="D103" s="74" t="s">
        <v>521</v>
      </c>
      <c r="E103" s="74" t="s">
        <v>520</v>
      </c>
      <c r="F103" s="74"/>
      <c r="G103" s="74"/>
      <c r="H103" s="74"/>
      <c r="I103" s="19"/>
      <c r="J103" s="19"/>
      <c r="K103" s="19"/>
    </row>
    <row r="104" spans="1:11" s="7" customFormat="1" x14ac:dyDescent="0.15">
      <c r="A104" s="19"/>
      <c r="B104" s="19"/>
      <c r="C104" s="19"/>
      <c r="D104" s="74" t="s">
        <v>523</v>
      </c>
      <c r="E104" s="74" t="s">
        <v>522</v>
      </c>
      <c r="F104" s="74"/>
      <c r="G104" s="74"/>
      <c r="H104" s="74"/>
      <c r="I104" s="19"/>
      <c r="J104" s="19"/>
      <c r="K104" s="19"/>
    </row>
    <row r="105" spans="1:11" s="7" customFormat="1" x14ac:dyDescent="0.15">
      <c r="A105" s="19"/>
      <c r="B105" s="19"/>
      <c r="C105" s="19"/>
      <c r="D105" s="74" t="s">
        <v>525</v>
      </c>
      <c r="E105" s="74" t="s">
        <v>524</v>
      </c>
      <c r="F105" s="74"/>
      <c r="G105" s="74"/>
      <c r="H105" s="74"/>
      <c r="I105" s="19"/>
      <c r="J105" s="19"/>
      <c r="K105" s="19"/>
    </row>
    <row r="106" spans="1:11" s="7" customFormat="1" x14ac:dyDescent="0.15">
      <c r="A106" s="19"/>
      <c r="B106" s="19"/>
      <c r="C106" s="19"/>
      <c r="D106" s="74" t="s">
        <v>527</v>
      </c>
      <c r="E106" s="74" t="s">
        <v>526</v>
      </c>
      <c r="F106" s="74"/>
      <c r="G106" s="74"/>
      <c r="H106" s="74"/>
      <c r="I106" s="19"/>
      <c r="J106" s="19"/>
      <c r="K106" s="19"/>
    </row>
    <row r="107" spans="1:11" s="7" customFormat="1" x14ac:dyDescent="0.15">
      <c r="A107" s="19"/>
      <c r="B107" s="19"/>
      <c r="C107" s="19"/>
      <c r="D107" s="74" t="s">
        <v>529</v>
      </c>
      <c r="E107" s="74" t="s">
        <v>528</v>
      </c>
      <c r="F107" s="74"/>
      <c r="G107" s="74"/>
      <c r="H107" s="74"/>
      <c r="I107" s="19"/>
      <c r="J107" s="19"/>
      <c r="K107" s="19"/>
    </row>
    <row r="108" spans="1:11" s="7" customFormat="1" x14ac:dyDescent="0.15">
      <c r="A108" s="19"/>
      <c r="B108" s="19"/>
      <c r="C108" s="19"/>
      <c r="D108" s="74" t="s">
        <v>531</v>
      </c>
      <c r="E108" s="74" t="s">
        <v>530</v>
      </c>
      <c r="F108" s="74"/>
      <c r="G108" s="74"/>
      <c r="H108" s="74"/>
      <c r="I108" s="19"/>
      <c r="J108" s="19"/>
      <c r="K108" s="19"/>
    </row>
    <row r="109" spans="1:11" s="7" customFormat="1" x14ac:dyDescent="0.15">
      <c r="A109" s="19"/>
      <c r="B109" s="19"/>
      <c r="C109" s="19"/>
      <c r="D109" s="74" t="s">
        <v>533</v>
      </c>
      <c r="E109" s="74" t="s">
        <v>532</v>
      </c>
      <c r="F109" s="74"/>
      <c r="G109" s="74"/>
      <c r="H109" s="74"/>
      <c r="I109" s="19"/>
      <c r="J109" s="19"/>
      <c r="K109" s="19"/>
    </row>
    <row r="110" spans="1:11" s="7" customFormat="1" x14ac:dyDescent="0.15">
      <c r="A110" s="19"/>
      <c r="B110" s="19"/>
      <c r="C110" s="19"/>
      <c r="D110" s="74" t="s">
        <v>46</v>
      </c>
      <c r="E110" s="74" t="s">
        <v>45</v>
      </c>
      <c r="F110" s="74"/>
      <c r="G110" s="74"/>
      <c r="H110" s="74"/>
      <c r="I110" s="19"/>
      <c r="J110" s="19"/>
      <c r="K110" s="19"/>
    </row>
    <row r="111" spans="1:11" s="7" customFormat="1" x14ac:dyDescent="0.15">
      <c r="A111" s="19"/>
      <c r="B111" s="19"/>
      <c r="C111" s="19"/>
      <c r="D111" s="74" t="s">
        <v>48</v>
      </c>
      <c r="E111" s="74" t="s">
        <v>47</v>
      </c>
      <c r="F111" s="74"/>
      <c r="G111" s="74"/>
      <c r="H111" s="74"/>
      <c r="I111" s="19"/>
      <c r="J111" s="19"/>
      <c r="K111" s="19"/>
    </row>
    <row r="112" spans="1:11" s="7" customFormat="1" x14ac:dyDescent="0.15">
      <c r="A112" s="19"/>
      <c r="B112" s="19"/>
      <c r="C112" s="19"/>
      <c r="D112" s="74" t="s">
        <v>50</v>
      </c>
      <c r="E112" s="74" t="s">
        <v>49</v>
      </c>
      <c r="F112" s="74"/>
      <c r="G112" s="74"/>
      <c r="H112" s="74"/>
      <c r="I112" s="19"/>
      <c r="J112" s="19"/>
      <c r="K112" s="19"/>
    </row>
    <row r="113" spans="1:11" s="7" customFormat="1" x14ac:dyDescent="0.15">
      <c r="A113" s="19"/>
      <c r="B113" s="19"/>
      <c r="C113" s="19"/>
      <c r="D113" s="74" t="s">
        <v>52</v>
      </c>
      <c r="E113" s="74" t="s">
        <v>51</v>
      </c>
      <c r="F113" s="74"/>
      <c r="G113" s="74"/>
      <c r="H113" s="74"/>
      <c r="I113" s="19"/>
      <c r="J113" s="19"/>
      <c r="K113" s="19"/>
    </row>
    <row r="114" spans="1:11" s="7" customFormat="1" x14ac:dyDescent="0.15">
      <c r="A114" s="19"/>
      <c r="B114" s="19"/>
      <c r="C114" s="19"/>
      <c r="D114" s="74" t="s">
        <v>289</v>
      </c>
      <c r="E114" s="74" t="s">
        <v>288</v>
      </c>
      <c r="F114" s="74"/>
      <c r="G114" s="74"/>
      <c r="H114" s="74"/>
      <c r="I114" s="19"/>
      <c r="J114" s="19"/>
      <c r="K114" s="19"/>
    </row>
    <row r="115" spans="1:11" s="7" customFormat="1" x14ac:dyDescent="0.15">
      <c r="A115" s="19"/>
      <c r="B115" s="19"/>
      <c r="C115" s="19"/>
      <c r="D115" s="74" t="s">
        <v>291</v>
      </c>
      <c r="E115" s="74" t="s">
        <v>290</v>
      </c>
      <c r="F115" s="74"/>
      <c r="G115" s="74"/>
      <c r="H115" s="74"/>
      <c r="I115" s="19"/>
      <c r="J115" s="19"/>
      <c r="K115" s="19"/>
    </row>
    <row r="116" spans="1:11" s="7" customFormat="1" x14ac:dyDescent="0.15">
      <c r="A116" s="19"/>
      <c r="B116" s="19"/>
      <c r="C116" s="19"/>
      <c r="D116" s="74" t="s">
        <v>293</v>
      </c>
      <c r="E116" s="74" t="s">
        <v>292</v>
      </c>
      <c r="F116" s="74"/>
      <c r="G116" s="74"/>
      <c r="H116" s="74"/>
      <c r="I116" s="19"/>
      <c r="J116" s="19"/>
      <c r="K116" s="19"/>
    </row>
    <row r="117" spans="1:11" s="7" customFormat="1" x14ac:dyDescent="0.15">
      <c r="A117" s="19"/>
      <c r="B117" s="19"/>
      <c r="C117" s="19"/>
      <c r="D117" s="74" t="s">
        <v>295</v>
      </c>
      <c r="E117" s="74" t="s">
        <v>294</v>
      </c>
      <c r="F117" s="74"/>
      <c r="G117" s="74"/>
      <c r="H117" s="74"/>
      <c r="I117" s="19"/>
      <c r="J117" s="19"/>
      <c r="K117" s="19"/>
    </row>
    <row r="118" spans="1:11" s="7" customFormat="1" x14ac:dyDescent="0.15">
      <c r="A118" s="19"/>
      <c r="B118" s="19"/>
      <c r="C118" s="19"/>
      <c r="D118" s="74" t="s">
        <v>297</v>
      </c>
      <c r="E118" s="74" t="s">
        <v>296</v>
      </c>
      <c r="F118" s="74"/>
      <c r="G118" s="74"/>
      <c r="H118" s="74"/>
      <c r="I118" s="19"/>
      <c r="J118" s="19"/>
      <c r="K118" s="19"/>
    </row>
    <row r="119" spans="1:11" s="7" customFormat="1" x14ac:dyDescent="0.15">
      <c r="A119" s="19"/>
      <c r="B119" s="19"/>
      <c r="C119" s="19"/>
      <c r="D119" s="74" t="s">
        <v>299</v>
      </c>
      <c r="E119" s="74" t="s">
        <v>298</v>
      </c>
      <c r="F119" s="74"/>
      <c r="G119" s="74"/>
      <c r="H119" s="74"/>
      <c r="I119" s="19"/>
      <c r="J119" s="19"/>
      <c r="K119" s="19"/>
    </row>
    <row r="120" spans="1:11" s="7" customFormat="1" x14ac:dyDescent="0.15">
      <c r="A120" s="19"/>
      <c r="B120" s="19"/>
      <c r="C120" s="19"/>
      <c r="D120" s="74" t="s">
        <v>301</v>
      </c>
      <c r="E120" s="74" t="s">
        <v>300</v>
      </c>
      <c r="F120" s="74"/>
      <c r="G120" s="74"/>
      <c r="H120" s="74"/>
      <c r="I120" s="19"/>
      <c r="J120" s="19"/>
      <c r="K120" s="19"/>
    </row>
    <row r="121" spans="1:11" s="7" customFormat="1" x14ac:dyDescent="0.15">
      <c r="A121" s="19"/>
      <c r="B121" s="19"/>
      <c r="C121" s="19"/>
      <c r="D121" s="74" t="s">
        <v>303</v>
      </c>
      <c r="E121" s="74" t="s">
        <v>302</v>
      </c>
      <c r="F121" s="74"/>
      <c r="G121" s="74"/>
      <c r="H121" s="74"/>
      <c r="I121" s="19"/>
      <c r="J121" s="19"/>
      <c r="K121" s="19"/>
    </row>
    <row r="122" spans="1:11" s="7" customFormat="1" x14ac:dyDescent="0.15">
      <c r="A122" s="19"/>
      <c r="B122" s="19"/>
      <c r="C122" s="19"/>
      <c r="D122" s="74" t="s">
        <v>305</v>
      </c>
      <c r="E122" s="74" t="s">
        <v>304</v>
      </c>
      <c r="F122" s="74"/>
      <c r="G122" s="74"/>
      <c r="H122" s="74"/>
      <c r="I122" s="19"/>
      <c r="J122" s="19"/>
      <c r="K122" s="19"/>
    </row>
    <row r="123" spans="1:11" s="7" customFormat="1" x14ac:dyDescent="0.15">
      <c r="A123" s="19"/>
      <c r="B123" s="19"/>
      <c r="C123" s="19"/>
      <c r="D123" s="74" t="s">
        <v>307</v>
      </c>
      <c r="E123" s="74" t="s">
        <v>306</v>
      </c>
      <c r="F123" s="74"/>
      <c r="G123" s="74"/>
      <c r="H123" s="74"/>
      <c r="I123" s="19"/>
      <c r="J123" s="19"/>
      <c r="K123" s="19"/>
    </row>
    <row r="124" spans="1:11" s="7" customFormat="1" x14ac:dyDescent="0.15">
      <c r="A124" s="19"/>
      <c r="B124" s="19"/>
      <c r="C124" s="19"/>
      <c r="D124" s="74" t="s">
        <v>309</v>
      </c>
      <c r="E124" s="74" t="s">
        <v>308</v>
      </c>
      <c r="F124" s="74"/>
      <c r="G124" s="74"/>
      <c r="H124" s="74"/>
      <c r="I124" s="19"/>
      <c r="J124" s="19"/>
      <c r="K124" s="19"/>
    </row>
    <row r="125" spans="1:11" s="7" customFormat="1" x14ac:dyDescent="0.15">
      <c r="A125" s="19"/>
      <c r="B125" s="19"/>
      <c r="C125" s="19"/>
      <c r="D125" s="74" t="s">
        <v>311</v>
      </c>
      <c r="E125" s="74" t="s">
        <v>310</v>
      </c>
      <c r="F125" s="74"/>
      <c r="G125" s="74"/>
      <c r="H125" s="74"/>
      <c r="I125" s="19"/>
      <c r="J125" s="19"/>
      <c r="K125" s="19"/>
    </row>
    <row r="126" spans="1:11" s="7" customFormat="1" x14ac:dyDescent="0.15">
      <c r="A126" s="19"/>
      <c r="B126" s="19"/>
      <c r="C126" s="19"/>
      <c r="D126" s="74" t="s">
        <v>313</v>
      </c>
      <c r="E126" s="74" t="s">
        <v>312</v>
      </c>
      <c r="F126" s="74"/>
      <c r="G126" s="74"/>
      <c r="H126" s="74"/>
      <c r="I126" s="19"/>
      <c r="J126" s="19"/>
      <c r="K126" s="19"/>
    </row>
    <row r="127" spans="1:11" s="7" customFormat="1" x14ac:dyDescent="0.15">
      <c r="A127" s="19"/>
      <c r="B127" s="19"/>
      <c r="C127" s="19"/>
      <c r="D127" s="74" t="s">
        <v>315</v>
      </c>
      <c r="E127" s="74" t="s">
        <v>314</v>
      </c>
      <c r="F127" s="74"/>
      <c r="G127" s="74"/>
      <c r="H127" s="74"/>
      <c r="I127" s="19"/>
      <c r="J127" s="19"/>
      <c r="K127" s="19"/>
    </row>
    <row r="128" spans="1:11" s="7" customFormat="1" x14ac:dyDescent="0.15">
      <c r="A128" s="19"/>
      <c r="B128" s="19"/>
      <c r="C128" s="19"/>
      <c r="D128" s="74" t="s">
        <v>317</v>
      </c>
      <c r="E128" s="74" t="s">
        <v>316</v>
      </c>
      <c r="F128" s="74"/>
      <c r="G128" s="74"/>
      <c r="H128" s="74"/>
      <c r="I128" s="19"/>
      <c r="J128" s="19"/>
      <c r="K128" s="19"/>
    </row>
    <row r="129" spans="1:11" s="7" customFormat="1" x14ac:dyDescent="0.15">
      <c r="A129" s="19"/>
      <c r="B129" s="19"/>
      <c r="C129" s="19"/>
      <c r="D129" s="74" t="s">
        <v>319</v>
      </c>
      <c r="E129" s="74" t="s">
        <v>318</v>
      </c>
      <c r="F129" s="74"/>
      <c r="G129" s="74"/>
      <c r="H129" s="74"/>
      <c r="I129" s="19"/>
      <c r="J129" s="19"/>
      <c r="K129" s="19"/>
    </row>
    <row r="130" spans="1:11" s="7" customFormat="1" x14ac:dyDescent="0.15">
      <c r="A130" s="19"/>
      <c r="B130" s="19"/>
      <c r="C130" s="19"/>
      <c r="D130" s="74" t="s">
        <v>321</v>
      </c>
      <c r="E130" s="74" t="s">
        <v>320</v>
      </c>
      <c r="F130" s="74"/>
      <c r="G130" s="74"/>
      <c r="H130" s="74"/>
      <c r="I130" s="19"/>
      <c r="J130" s="19"/>
      <c r="K130" s="19"/>
    </row>
    <row r="131" spans="1:11" s="7" customFormat="1" x14ac:dyDescent="0.15">
      <c r="A131" s="19"/>
      <c r="B131" s="19"/>
      <c r="C131" s="19"/>
      <c r="D131" s="74" t="s">
        <v>323</v>
      </c>
      <c r="E131" s="74" t="s">
        <v>322</v>
      </c>
      <c r="F131" s="74"/>
      <c r="G131" s="74"/>
      <c r="H131" s="74"/>
      <c r="I131" s="19"/>
      <c r="J131" s="19"/>
      <c r="K131" s="19"/>
    </row>
    <row r="132" spans="1:11" s="7" customFormat="1" x14ac:dyDescent="0.15">
      <c r="A132" s="19"/>
      <c r="B132" s="19"/>
      <c r="C132" s="19"/>
      <c r="D132" s="74" t="s">
        <v>325</v>
      </c>
      <c r="E132" s="74" t="s">
        <v>324</v>
      </c>
      <c r="F132" s="74"/>
      <c r="G132" s="74"/>
      <c r="H132" s="74"/>
      <c r="I132" s="19"/>
      <c r="J132" s="19"/>
      <c r="K132" s="19"/>
    </row>
    <row r="133" spans="1:11" s="7" customFormat="1" x14ac:dyDescent="0.15">
      <c r="A133" s="19"/>
      <c r="B133" s="19"/>
      <c r="C133" s="19"/>
      <c r="D133" s="74" t="s">
        <v>274</v>
      </c>
      <c r="E133" s="74" t="s">
        <v>273</v>
      </c>
      <c r="F133" s="74"/>
      <c r="G133" s="74"/>
      <c r="H133" s="74"/>
      <c r="I133" s="19"/>
      <c r="J133" s="19"/>
      <c r="K133" s="19"/>
    </row>
    <row r="134" spans="1:11" s="7" customFormat="1" x14ac:dyDescent="0.15">
      <c r="A134" s="19"/>
      <c r="B134" s="19"/>
      <c r="C134" s="19"/>
      <c r="D134" s="74" t="s">
        <v>276</v>
      </c>
      <c r="E134" s="74" t="s">
        <v>275</v>
      </c>
      <c r="F134" s="74"/>
      <c r="G134" s="74"/>
      <c r="H134" s="74"/>
      <c r="I134" s="19"/>
      <c r="J134" s="19"/>
      <c r="K134" s="19"/>
    </row>
    <row r="135" spans="1:11" s="7" customFormat="1" x14ac:dyDescent="0.15">
      <c r="A135" s="19"/>
      <c r="B135" s="19"/>
      <c r="C135" s="19"/>
      <c r="D135" s="74" t="s">
        <v>278</v>
      </c>
      <c r="E135" s="74" t="s">
        <v>277</v>
      </c>
      <c r="F135" s="74"/>
      <c r="G135" s="74"/>
      <c r="H135" s="74"/>
      <c r="I135" s="19"/>
      <c r="J135" s="19"/>
      <c r="K135" s="19"/>
    </row>
    <row r="136" spans="1:11" s="7" customFormat="1" x14ac:dyDescent="0.15">
      <c r="A136" s="19"/>
      <c r="B136" s="19"/>
      <c r="C136" s="19"/>
      <c r="D136" s="74" t="s">
        <v>280</v>
      </c>
      <c r="E136" s="74" t="s">
        <v>279</v>
      </c>
      <c r="F136" s="74"/>
      <c r="G136" s="74"/>
      <c r="H136" s="74"/>
      <c r="I136" s="19"/>
      <c r="J136" s="19"/>
      <c r="K136" s="19"/>
    </row>
    <row r="137" spans="1:11" s="7" customFormat="1" x14ac:dyDescent="0.15">
      <c r="A137" s="19"/>
      <c r="B137" s="19"/>
      <c r="C137" s="19"/>
      <c r="D137" s="74" t="s">
        <v>333</v>
      </c>
      <c r="E137" s="74" t="s">
        <v>332</v>
      </c>
      <c r="F137" s="74"/>
      <c r="G137" s="74"/>
      <c r="H137" s="74"/>
      <c r="I137" s="19"/>
      <c r="J137" s="19"/>
      <c r="K137" s="19"/>
    </row>
    <row r="138" spans="1:11" s="7" customFormat="1" x14ac:dyDescent="0.15">
      <c r="A138" s="19"/>
      <c r="B138" s="19"/>
      <c r="C138" s="19"/>
      <c r="D138" s="74" t="s">
        <v>335</v>
      </c>
      <c r="E138" s="74" t="s">
        <v>334</v>
      </c>
      <c r="F138" s="74"/>
      <c r="G138" s="74"/>
      <c r="H138" s="74"/>
      <c r="I138" s="19"/>
      <c r="J138" s="19"/>
      <c r="K138" s="19"/>
    </row>
    <row r="139" spans="1:11" s="7" customFormat="1" x14ac:dyDescent="0.15">
      <c r="A139" s="19"/>
      <c r="B139" s="19"/>
      <c r="C139" s="19"/>
      <c r="D139" s="74" t="s">
        <v>337</v>
      </c>
      <c r="E139" s="74" t="s">
        <v>336</v>
      </c>
      <c r="F139" s="74"/>
      <c r="G139" s="74"/>
      <c r="H139" s="74"/>
      <c r="I139" s="19"/>
      <c r="J139" s="19"/>
      <c r="K139" s="19"/>
    </row>
    <row r="140" spans="1:11" s="7" customFormat="1" x14ac:dyDescent="0.15">
      <c r="A140" s="19"/>
      <c r="B140" s="19"/>
      <c r="C140" s="19"/>
      <c r="D140" s="74" t="s">
        <v>339</v>
      </c>
      <c r="E140" s="74" t="s">
        <v>338</v>
      </c>
      <c r="F140" s="74"/>
      <c r="G140" s="74"/>
      <c r="H140" s="74"/>
      <c r="I140" s="19"/>
      <c r="J140" s="19"/>
      <c r="K140" s="19"/>
    </row>
    <row r="141" spans="1:11" s="7" customFormat="1" x14ac:dyDescent="0.15">
      <c r="A141" s="19"/>
      <c r="B141" s="19"/>
      <c r="C141" s="19"/>
      <c r="D141" s="74" t="s">
        <v>341</v>
      </c>
      <c r="E141" s="74" t="s">
        <v>340</v>
      </c>
      <c r="F141" s="74"/>
      <c r="G141" s="74"/>
      <c r="H141" s="74"/>
      <c r="I141" s="19"/>
      <c r="J141" s="19"/>
      <c r="K141" s="19"/>
    </row>
    <row r="142" spans="1:11" s="7" customFormat="1" x14ac:dyDescent="0.15">
      <c r="A142" s="19"/>
      <c r="B142" s="19"/>
      <c r="C142" s="19"/>
      <c r="D142" s="74" t="s">
        <v>343</v>
      </c>
      <c r="E142" s="74" t="s">
        <v>342</v>
      </c>
      <c r="F142" s="74"/>
      <c r="G142" s="74"/>
      <c r="H142" s="74"/>
      <c r="I142" s="19"/>
      <c r="J142" s="19"/>
      <c r="K142" s="19"/>
    </row>
    <row r="143" spans="1:11" s="7" customFormat="1" x14ac:dyDescent="0.15">
      <c r="A143" s="19"/>
      <c r="B143" s="19"/>
      <c r="C143" s="19"/>
      <c r="D143" s="74" t="s">
        <v>345</v>
      </c>
      <c r="E143" s="74" t="s">
        <v>344</v>
      </c>
      <c r="F143" s="74"/>
      <c r="G143" s="74"/>
      <c r="H143" s="74"/>
      <c r="I143" s="19"/>
      <c r="J143" s="19"/>
      <c r="K143" s="19"/>
    </row>
    <row r="144" spans="1:11" s="7" customFormat="1" x14ac:dyDescent="0.15">
      <c r="A144" s="19"/>
      <c r="B144" s="19"/>
      <c r="C144" s="19"/>
      <c r="D144" s="74" t="s">
        <v>347</v>
      </c>
      <c r="E144" s="74" t="s">
        <v>346</v>
      </c>
      <c r="F144" s="74"/>
      <c r="G144" s="74"/>
      <c r="H144" s="74"/>
      <c r="I144" s="19"/>
      <c r="J144" s="19"/>
      <c r="K144" s="19"/>
    </row>
    <row r="145" spans="1:11" s="7" customFormat="1" x14ac:dyDescent="0.15">
      <c r="A145" s="19"/>
      <c r="B145" s="19"/>
      <c r="C145" s="19"/>
      <c r="D145" s="74" t="s">
        <v>349</v>
      </c>
      <c r="E145" s="74" t="s">
        <v>348</v>
      </c>
      <c r="F145" s="74"/>
      <c r="G145" s="74"/>
      <c r="H145" s="74"/>
      <c r="I145" s="19"/>
      <c r="J145" s="19"/>
      <c r="K145" s="19"/>
    </row>
    <row r="146" spans="1:11" s="7" customFormat="1" x14ac:dyDescent="0.15">
      <c r="A146" s="19"/>
      <c r="B146" s="19"/>
      <c r="C146" s="19"/>
      <c r="D146" s="74" t="s">
        <v>351</v>
      </c>
      <c r="E146" s="74" t="s">
        <v>350</v>
      </c>
      <c r="F146" s="74"/>
      <c r="G146" s="74"/>
      <c r="H146" s="74"/>
      <c r="I146" s="19"/>
      <c r="J146" s="19"/>
      <c r="K146" s="19"/>
    </row>
    <row r="147" spans="1:11" s="7" customFormat="1" x14ac:dyDescent="0.15">
      <c r="A147" s="19"/>
      <c r="B147" s="19"/>
      <c r="C147" s="19"/>
      <c r="D147" s="74" t="s">
        <v>353</v>
      </c>
      <c r="E147" s="74" t="s">
        <v>352</v>
      </c>
      <c r="F147" s="74"/>
      <c r="G147" s="74"/>
      <c r="H147" s="74"/>
      <c r="I147" s="19"/>
      <c r="J147" s="19"/>
      <c r="K147" s="19"/>
    </row>
    <row r="148" spans="1:11" s="7" customFormat="1" x14ac:dyDescent="0.15">
      <c r="A148" s="19"/>
      <c r="B148" s="19"/>
      <c r="C148" s="19"/>
      <c r="D148" s="74" t="s">
        <v>355</v>
      </c>
      <c r="E148" s="74" t="s">
        <v>354</v>
      </c>
      <c r="F148" s="74"/>
      <c r="G148" s="74"/>
      <c r="H148" s="74"/>
      <c r="I148" s="19"/>
      <c r="J148" s="19"/>
      <c r="K148" s="19"/>
    </row>
    <row r="149" spans="1:11" s="7" customFormat="1" x14ac:dyDescent="0.15">
      <c r="A149" s="19"/>
      <c r="B149" s="19"/>
      <c r="C149" s="19"/>
      <c r="D149" s="74" t="s">
        <v>357</v>
      </c>
      <c r="E149" s="74" t="s">
        <v>356</v>
      </c>
      <c r="F149" s="74"/>
      <c r="G149" s="74"/>
      <c r="H149" s="74"/>
      <c r="I149" s="19"/>
      <c r="J149" s="19"/>
      <c r="K149" s="19"/>
    </row>
    <row r="150" spans="1:11" s="7" customFormat="1" x14ac:dyDescent="0.15">
      <c r="A150" s="19"/>
      <c r="B150" s="19"/>
      <c r="C150" s="19"/>
      <c r="D150" s="74" t="s">
        <v>359</v>
      </c>
      <c r="E150" s="74" t="s">
        <v>358</v>
      </c>
      <c r="F150" s="74"/>
      <c r="G150" s="74"/>
      <c r="H150" s="74"/>
      <c r="I150" s="19"/>
      <c r="J150" s="19"/>
      <c r="K150" s="19"/>
    </row>
    <row r="151" spans="1:11" s="7" customFormat="1" x14ac:dyDescent="0.15">
      <c r="A151" s="19"/>
      <c r="B151" s="19"/>
      <c r="C151" s="19"/>
      <c r="D151" s="74" t="s">
        <v>361</v>
      </c>
      <c r="E151" s="74" t="s">
        <v>360</v>
      </c>
      <c r="F151" s="74"/>
      <c r="G151" s="74"/>
      <c r="H151" s="74"/>
      <c r="I151" s="19"/>
      <c r="J151" s="19"/>
      <c r="K151" s="19"/>
    </row>
    <row r="152" spans="1:11" s="7" customFormat="1" x14ac:dyDescent="0.15">
      <c r="A152" s="19"/>
      <c r="B152" s="19"/>
      <c r="C152" s="19"/>
      <c r="D152" s="74" t="s">
        <v>363</v>
      </c>
      <c r="E152" s="74" t="s">
        <v>362</v>
      </c>
      <c r="F152" s="74"/>
      <c r="G152" s="74"/>
      <c r="H152" s="74"/>
      <c r="I152" s="19"/>
      <c r="J152" s="19"/>
      <c r="K152" s="19"/>
    </row>
    <row r="153" spans="1:11" s="7" customFormat="1" x14ac:dyDescent="0.15">
      <c r="A153" s="19"/>
      <c r="B153" s="19"/>
      <c r="C153" s="19"/>
      <c r="D153" s="74" t="s">
        <v>365</v>
      </c>
      <c r="E153" s="74" t="s">
        <v>364</v>
      </c>
      <c r="F153" s="74"/>
      <c r="G153" s="74"/>
      <c r="H153" s="74"/>
      <c r="I153" s="19"/>
      <c r="J153" s="19"/>
      <c r="K153" s="19"/>
    </row>
    <row r="154" spans="1:11" s="7" customFormat="1" x14ac:dyDescent="0.15">
      <c r="A154" s="19"/>
      <c r="B154" s="19"/>
      <c r="C154" s="19"/>
      <c r="D154" s="74" t="s">
        <v>408</v>
      </c>
      <c r="E154" s="74" t="s">
        <v>407</v>
      </c>
      <c r="F154" s="74"/>
      <c r="G154" s="74"/>
      <c r="H154" s="74"/>
      <c r="I154" s="19"/>
      <c r="J154" s="19"/>
      <c r="K154" s="19"/>
    </row>
    <row r="155" spans="1:11" s="7" customFormat="1" x14ac:dyDescent="0.15">
      <c r="A155" s="19"/>
      <c r="B155" s="19"/>
      <c r="C155" s="19"/>
      <c r="D155" s="74" t="s">
        <v>410</v>
      </c>
      <c r="E155" s="74" t="s">
        <v>409</v>
      </c>
      <c r="F155" s="74"/>
      <c r="G155" s="74"/>
      <c r="H155" s="74"/>
      <c r="I155" s="19"/>
      <c r="J155" s="19"/>
      <c r="K155" s="19"/>
    </row>
    <row r="156" spans="1:11" s="7" customFormat="1" x14ac:dyDescent="0.15">
      <c r="A156" s="19"/>
      <c r="B156" s="19"/>
      <c r="C156" s="19"/>
      <c r="D156" s="74" t="s">
        <v>412</v>
      </c>
      <c r="E156" s="74" t="s">
        <v>411</v>
      </c>
      <c r="F156" s="74"/>
      <c r="G156" s="74"/>
      <c r="H156" s="74"/>
      <c r="I156" s="19"/>
      <c r="J156" s="19"/>
      <c r="K156" s="19"/>
    </row>
    <row r="157" spans="1:11" s="7" customFormat="1" x14ac:dyDescent="0.15">
      <c r="A157" s="19"/>
      <c r="B157" s="19"/>
      <c r="C157" s="19"/>
      <c r="D157" s="74" t="s">
        <v>414</v>
      </c>
      <c r="E157" s="74" t="s">
        <v>413</v>
      </c>
      <c r="F157" s="74"/>
      <c r="G157" s="74"/>
      <c r="H157" s="74"/>
      <c r="I157" s="19"/>
      <c r="J157" s="19"/>
      <c r="K157" s="19"/>
    </row>
    <row r="158" spans="1:11" s="7" customFormat="1" x14ac:dyDescent="0.15">
      <c r="A158" s="19"/>
      <c r="B158" s="19"/>
      <c r="C158" s="19"/>
      <c r="D158" s="74" t="s">
        <v>416</v>
      </c>
      <c r="E158" s="74" t="s">
        <v>415</v>
      </c>
      <c r="F158" s="74"/>
      <c r="G158" s="74"/>
      <c r="H158" s="74"/>
      <c r="I158" s="19"/>
      <c r="J158" s="19"/>
      <c r="K158" s="19"/>
    </row>
    <row r="159" spans="1:11" s="7" customFormat="1" x14ac:dyDescent="0.15">
      <c r="A159" s="19"/>
      <c r="B159" s="19"/>
      <c r="C159" s="19"/>
      <c r="D159" s="74" t="s">
        <v>418</v>
      </c>
      <c r="E159" s="74" t="s">
        <v>417</v>
      </c>
      <c r="F159" s="74"/>
      <c r="G159" s="74"/>
      <c r="H159" s="74"/>
      <c r="I159" s="19"/>
      <c r="J159" s="19"/>
      <c r="K159" s="19"/>
    </row>
    <row r="160" spans="1:11" s="7" customFormat="1" x14ac:dyDescent="0.15">
      <c r="A160" s="19"/>
      <c r="B160" s="19"/>
      <c r="C160" s="19"/>
      <c r="D160" s="74" t="s">
        <v>420</v>
      </c>
      <c r="E160" s="74" t="s">
        <v>419</v>
      </c>
      <c r="F160" s="74"/>
      <c r="G160" s="74"/>
      <c r="H160" s="74"/>
      <c r="I160" s="19"/>
      <c r="J160" s="19"/>
      <c r="K160" s="19"/>
    </row>
    <row r="161" spans="1:11" s="7" customFormat="1" x14ac:dyDescent="0.15">
      <c r="A161" s="19"/>
      <c r="B161" s="19"/>
      <c r="C161" s="19"/>
      <c r="D161" s="74" t="s">
        <v>422</v>
      </c>
      <c r="E161" s="74" t="s">
        <v>421</v>
      </c>
      <c r="F161" s="74"/>
      <c r="G161" s="74"/>
      <c r="H161" s="74"/>
      <c r="I161" s="19"/>
      <c r="J161" s="19"/>
      <c r="K161" s="19"/>
    </row>
    <row r="162" spans="1:11" s="7" customFormat="1" x14ac:dyDescent="0.15">
      <c r="A162" s="19"/>
      <c r="B162" s="19"/>
      <c r="C162" s="19"/>
      <c r="D162" s="74" t="s">
        <v>424</v>
      </c>
      <c r="E162" s="74" t="s">
        <v>423</v>
      </c>
      <c r="F162" s="74"/>
      <c r="G162" s="74"/>
      <c r="H162" s="74"/>
      <c r="I162" s="19"/>
      <c r="J162" s="19"/>
      <c r="K162" s="19"/>
    </row>
    <row r="163" spans="1:11" s="7" customFormat="1" x14ac:dyDescent="0.15">
      <c r="A163" s="19"/>
      <c r="B163" s="19"/>
      <c r="C163" s="19"/>
      <c r="D163" s="74" t="s">
        <v>426</v>
      </c>
      <c r="E163" s="74" t="s">
        <v>425</v>
      </c>
      <c r="F163" s="74"/>
      <c r="G163" s="74"/>
      <c r="H163" s="74"/>
      <c r="I163" s="19"/>
      <c r="J163" s="19"/>
      <c r="K163" s="19"/>
    </row>
    <row r="164" spans="1:11" s="7" customFormat="1" x14ac:dyDescent="0.15">
      <c r="A164" s="19"/>
      <c r="B164" s="19"/>
      <c r="C164" s="19"/>
      <c r="D164" s="74" t="s">
        <v>428</v>
      </c>
      <c r="E164" s="74" t="s">
        <v>427</v>
      </c>
      <c r="F164" s="74"/>
      <c r="G164" s="74"/>
      <c r="H164" s="74"/>
      <c r="I164" s="19"/>
      <c r="J164" s="19"/>
      <c r="K164" s="19"/>
    </row>
    <row r="165" spans="1:11" s="7" customFormat="1" x14ac:dyDescent="0.15">
      <c r="A165" s="19"/>
      <c r="B165" s="19"/>
      <c r="C165" s="19"/>
      <c r="D165" s="74" t="s">
        <v>430</v>
      </c>
      <c r="E165" s="74" t="s">
        <v>429</v>
      </c>
      <c r="F165" s="74"/>
      <c r="G165" s="74"/>
      <c r="H165" s="74"/>
      <c r="I165" s="19"/>
      <c r="J165" s="19"/>
      <c r="K165" s="19"/>
    </row>
    <row r="166" spans="1:11" s="7" customFormat="1" x14ac:dyDescent="0.15">
      <c r="A166" s="19"/>
      <c r="B166" s="19"/>
      <c r="C166" s="19"/>
      <c r="D166" s="74" t="s">
        <v>432</v>
      </c>
      <c r="E166" s="74" t="s">
        <v>431</v>
      </c>
      <c r="F166" s="74"/>
      <c r="G166" s="74"/>
      <c r="H166" s="74"/>
      <c r="I166" s="19"/>
      <c r="J166" s="19"/>
      <c r="K166" s="19"/>
    </row>
    <row r="167" spans="1:11" s="7" customFormat="1" x14ac:dyDescent="0.15">
      <c r="A167" s="19"/>
      <c r="B167" s="19"/>
      <c r="C167" s="19"/>
      <c r="D167" s="74" t="s">
        <v>434</v>
      </c>
      <c r="E167" s="74" t="s">
        <v>433</v>
      </c>
      <c r="F167" s="74"/>
      <c r="G167" s="74"/>
      <c r="H167" s="74"/>
      <c r="I167" s="19"/>
      <c r="J167" s="19"/>
      <c r="K167" s="19"/>
    </row>
    <row r="168" spans="1:11" s="7" customFormat="1" x14ac:dyDescent="0.15">
      <c r="A168" s="19"/>
      <c r="B168" s="19"/>
      <c r="C168" s="19"/>
      <c r="D168" s="74" t="s">
        <v>436</v>
      </c>
      <c r="E168" s="74" t="s">
        <v>435</v>
      </c>
      <c r="F168" s="74"/>
      <c r="G168" s="74"/>
      <c r="H168" s="74"/>
      <c r="I168" s="19"/>
      <c r="J168" s="19"/>
      <c r="K168" s="19"/>
    </row>
    <row r="169" spans="1:11" s="7" customFormat="1" x14ac:dyDescent="0.15">
      <c r="A169" s="19"/>
      <c r="B169" s="19"/>
      <c r="C169" s="19"/>
      <c r="D169" s="74" t="s">
        <v>438</v>
      </c>
      <c r="E169" s="74" t="s">
        <v>437</v>
      </c>
      <c r="F169" s="74"/>
      <c r="G169" s="74"/>
      <c r="H169" s="74"/>
      <c r="I169" s="19"/>
      <c r="J169" s="19"/>
      <c r="K169" s="19"/>
    </row>
    <row r="170" spans="1:11" s="7" customFormat="1" x14ac:dyDescent="0.15">
      <c r="A170" s="19"/>
      <c r="B170" s="19"/>
      <c r="C170" s="19"/>
      <c r="D170" s="74" t="s">
        <v>440</v>
      </c>
      <c r="E170" s="74" t="s">
        <v>439</v>
      </c>
      <c r="F170" s="74"/>
      <c r="G170" s="74"/>
      <c r="H170" s="74"/>
      <c r="I170" s="19"/>
      <c r="J170" s="19"/>
      <c r="K170" s="19"/>
    </row>
    <row r="171" spans="1:11" s="7" customFormat="1" x14ac:dyDescent="0.15">
      <c r="A171" s="19"/>
      <c r="B171" s="19"/>
      <c r="C171" s="19"/>
      <c r="D171" s="74" t="s">
        <v>442</v>
      </c>
      <c r="E171" s="74" t="s">
        <v>441</v>
      </c>
      <c r="F171" s="74"/>
      <c r="G171" s="74"/>
      <c r="H171" s="74"/>
      <c r="I171" s="19"/>
      <c r="J171" s="19"/>
      <c r="K171" s="19"/>
    </row>
    <row r="172" spans="1:11" s="7" customFormat="1" x14ac:dyDescent="0.15">
      <c r="A172" s="19"/>
      <c r="B172" s="19"/>
      <c r="C172" s="19"/>
      <c r="D172" s="74" t="s">
        <v>444</v>
      </c>
      <c r="E172" s="74" t="s">
        <v>443</v>
      </c>
      <c r="F172" s="74"/>
      <c r="G172" s="74"/>
      <c r="H172" s="74"/>
      <c r="I172" s="19"/>
      <c r="J172" s="19"/>
      <c r="K172" s="19"/>
    </row>
    <row r="173" spans="1:11" s="7" customFormat="1" x14ac:dyDescent="0.15">
      <c r="A173" s="19"/>
      <c r="B173" s="19"/>
      <c r="C173" s="19"/>
      <c r="D173" s="74" t="s">
        <v>446</v>
      </c>
      <c r="E173" s="74" t="s">
        <v>445</v>
      </c>
      <c r="F173" s="74"/>
      <c r="G173" s="74"/>
      <c r="H173" s="74"/>
      <c r="I173" s="19"/>
      <c r="J173" s="19"/>
      <c r="K173" s="19"/>
    </row>
    <row r="174" spans="1:11" s="7" customFormat="1" x14ac:dyDescent="0.15">
      <c r="A174" s="19"/>
      <c r="B174" s="19"/>
      <c r="C174" s="19"/>
      <c r="D174" s="74" t="s">
        <v>112</v>
      </c>
      <c r="E174" s="74" t="s">
        <v>447</v>
      </c>
      <c r="F174" s="74"/>
      <c r="G174" s="74"/>
      <c r="H174" s="74"/>
      <c r="I174" s="19"/>
      <c r="J174" s="19"/>
      <c r="K174" s="19"/>
    </row>
    <row r="175" spans="1:11" s="7" customFormat="1" x14ac:dyDescent="0.15">
      <c r="A175" s="19"/>
      <c r="B175" s="19"/>
      <c r="C175" s="19"/>
      <c r="D175" s="74" t="s">
        <v>114</v>
      </c>
      <c r="E175" s="74" t="s">
        <v>113</v>
      </c>
      <c r="F175" s="74"/>
      <c r="G175" s="74"/>
      <c r="H175" s="74"/>
      <c r="I175" s="19"/>
      <c r="J175" s="19"/>
      <c r="K175" s="19"/>
    </row>
    <row r="176" spans="1:11" s="7" customFormat="1" x14ac:dyDescent="0.15">
      <c r="A176" s="19"/>
      <c r="B176" s="19"/>
      <c r="C176" s="19"/>
      <c r="D176" s="74" t="s">
        <v>116</v>
      </c>
      <c r="E176" s="74" t="s">
        <v>115</v>
      </c>
      <c r="F176" s="74"/>
      <c r="G176" s="74"/>
      <c r="H176" s="74"/>
      <c r="I176" s="19"/>
      <c r="J176" s="19"/>
      <c r="K176" s="19"/>
    </row>
    <row r="177" spans="1:11" s="7" customFormat="1" x14ac:dyDescent="0.15">
      <c r="A177" s="19"/>
      <c r="B177" s="19"/>
      <c r="C177" s="19"/>
      <c r="D177" s="74" t="s">
        <v>118</v>
      </c>
      <c r="E177" s="74" t="s">
        <v>117</v>
      </c>
      <c r="F177" s="74"/>
      <c r="G177" s="74"/>
      <c r="H177" s="74"/>
      <c r="I177" s="19"/>
      <c r="J177" s="19"/>
      <c r="K177" s="19"/>
    </row>
    <row r="178" spans="1:11" s="7" customFormat="1" x14ac:dyDescent="0.15">
      <c r="A178" s="19"/>
      <c r="B178" s="19"/>
      <c r="C178" s="19"/>
      <c r="D178" s="74" t="s">
        <v>120</v>
      </c>
      <c r="E178" s="74" t="s">
        <v>119</v>
      </c>
      <c r="F178" s="74"/>
      <c r="G178" s="74"/>
      <c r="H178" s="74"/>
      <c r="I178" s="19"/>
      <c r="J178" s="19"/>
      <c r="K178" s="19"/>
    </row>
    <row r="179" spans="1:11" s="7" customFormat="1" x14ac:dyDescent="0.15">
      <c r="A179" s="19"/>
      <c r="B179" s="19"/>
      <c r="C179" s="19"/>
      <c r="D179" s="74" t="s">
        <v>122</v>
      </c>
      <c r="E179" s="74" t="s">
        <v>121</v>
      </c>
      <c r="F179" s="74"/>
      <c r="G179" s="74"/>
      <c r="H179" s="74"/>
      <c r="I179" s="19"/>
      <c r="J179" s="19"/>
      <c r="K179" s="19"/>
    </row>
    <row r="180" spans="1:11" s="7" customFormat="1" x14ac:dyDescent="0.15">
      <c r="A180" s="19"/>
      <c r="B180" s="19"/>
      <c r="C180" s="19"/>
      <c r="D180" s="74" t="s">
        <v>124</v>
      </c>
      <c r="E180" s="74" t="s">
        <v>123</v>
      </c>
      <c r="F180" s="74"/>
      <c r="G180" s="74"/>
      <c r="H180" s="74"/>
      <c r="I180" s="19"/>
      <c r="J180" s="19"/>
      <c r="K180" s="19"/>
    </row>
    <row r="181" spans="1:11" s="7" customFormat="1" x14ac:dyDescent="0.15">
      <c r="A181" s="19"/>
      <c r="B181" s="19"/>
      <c r="C181" s="19"/>
      <c r="D181" s="74" t="s">
        <v>3</v>
      </c>
      <c r="E181" s="74" t="s">
        <v>2</v>
      </c>
      <c r="F181" s="74"/>
      <c r="G181" s="74"/>
      <c r="H181" s="74"/>
      <c r="I181" s="19"/>
      <c r="J181" s="19"/>
      <c r="K181" s="19"/>
    </row>
    <row r="182" spans="1:11" s="7" customFormat="1" x14ac:dyDescent="0.15">
      <c r="A182" s="19"/>
      <c r="B182" s="19"/>
      <c r="C182" s="19"/>
      <c r="D182" s="74" t="s">
        <v>5</v>
      </c>
      <c r="E182" s="74" t="s">
        <v>4</v>
      </c>
      <c r="F182" s="74"/>
      <c r="G182" s="74"/>
      <c r="H182" s="74"/>
      <c r="I182" s="19"/>
      <c r="J182" s="19"/>
      <c r="K182" s="19"/>
    </row>
    <row r="183" spans="1:11" s="7" customFormat="1" x14ac:dyDescent="0.15">
      <c r="A183" s="19"/>
      <c r="B183" s="19"/>
      <c r="C183" s="19"/>
      <c r="D183" s="74" t="s">
        <v>7</v>
      </c>
      <c r="E183" s="74" t="s">
        <v>6</v>
      </c>
      <c r="F183" s="74"/>
      <c r="G183" s="74"/>
      <c r="H183" s="74"/>
      <c r="I183" s="19"/>
      <c r="J183" s="19"/>
      <c r="K183" s="19"/>
    </row>
    <row r="184" spans="1:11" s="7" customFormat="1" x14ac:dyDescent="0.15">
      <c r="A184" s="19"/>
      <c r="B184" s="19"/>
      <c r="C184" s="19"/>
      <c r="D184" s="74" t="s">
        <v>9</v>
      </c>
      <c r="E184" s="74" t="s">
        <v>8</v>
      </c>
      <c r="F184" s="74"/>
      <c r="G184" s="74"/>
      <c r="H184" s="74"/>
      <c r="I184" s="19"/>
      <c r="J184" s="19"/>
      <c r="K184" s="19"/>
    </row>
    <row r="185" spans="1:11" s="7" customFormat="1" x14ac:dyDescent="0.15">
      <c r="A185" s="19"/>
      <c r="B185" s="19"/>
      <c r="C185" s="19"/>
      <c r="D185" s="74" t="s">
        <v>11</v>
      </c>
      <c r="E185" s="74" t="s">
        <v>10</v>
      </c>
      <c r="F185" s="74"/>
      <c r="G185" s="74"/>
      <c r="H185" s="74"/>
      <c r="I185" s="19"/>
      <c r="J185" s="19"/>
      <c r="K185" s="19"/>
    </row>
    <row r="186" spans="1:11" s="7" customFormat="1" x14ac:dyDescent="0.15">
      <c r="A186" s="19"/>
      <c r="B186" s="19"/>
      <c r="C186" s="19"/>
      <c r="D186" s="74" t="s">
        <v>13</v>
      </c>
      <c r="E186" s="74" t="s">
        <v>12</v>
      </c>
      <c r="F186" s="74"/>
      <c r="G186" s="74"/>
      <c r="H186" s="74"/>
      <c r="I186" s="19"/>
      <c r="J186" s="19"/>
      <c r="K186" s="19"/>
    </row>
    <row r="187" spans="1:11" s="7" customFormat="1" x14ac:dyDescent="0.15">
      <c r="A187" s="19"/>
      <c r="B187" s="19"/>
      <c r="C187" s="19"/>
      <c r="D187" s="74" t="s">
        <v>15</v>
      </c>
      <c r="E187" s="74" t="s">
        <v>14</v>
      </c>
      <c r="F187" s="74"/>
      <c r="G187" s="74"/>
      <c r="H187" s="74"/>
      <c r="I187" s="19"/>
      <c r="J187" s="19"/>
      <c r="K187" s="19"/>
    </row>
    <row r="188" spans="1:11" s="7" customFormat="1" x14ac:dyDescent="0.15">
      <c r="A188" s="19"/>
      <c r="B188" s="19"/>
      <c r="C188" s="19"/>
      <c r="D188" s="74" t="s">
        <v>17</v>
      </c>
      <c r="E188" s="74" t="s">
        <v>16</v>
      </c>
      <c r="F188" s="74"/>
      <c r="G188" s="74"/>
      <c r="H188" s="74"/>
      <c r="I188" s="19"/>
      <c r="J188" s="19"/>
      <c r="K188" s="19"/>
    </row>
    <row r="189" spans="1:11" s="7" customFormat="1" x14ac:dyDescent="0.15">
      <c r="A189" s="19"/>
      <c r="B189" s="19"/>
      <c r="C189" s="19"/>
      <c r="D189" s="74" t="s">
        <v>19</v>
      </c>
      <c r="E189" s="74" t="s">
        <v>18</v>
      </c>
      <c r="F189" s="74"/>
      <c r="G189" s="74"/>
      <c r="H189" s="74"/>
      <c r="I189" s="19"/>
      <c r="J189" s="19"/>
      <c r="K189" s="19"/>
    </row>
    <row r="190" spans="1:11" s="7" customFormat="1" x14ac:dyDescent="0.15">
      <c r="A190" s="19"/>
      <c r="B190" s="19"/>
      <c r="C190" s="19"/>
      <c r="D190" s="74" t="s">
        <v>21</v>
      </c>
      <c r="E190" s="74" t="s">
        <v>20</v>
      </c>
      <c r="F190" s="74"/>
      <c r="G190" s="74"/>
      <c r="H190" s="74"/>
      <c r="I190" s="19"/>
      <c r="J190" s="19"/>
      <c r="K190" s="19"/>
    </row>
    <row r="191" spans="1:11" s="7" customFormat="1" x14ac:dyDescent="0.15">
      <c r="A191" s="19"/>
      <c r="B191" s="19"/>
      <c r="C191" s="19"/>
      <c r="D191" s="74" t="s">
        <v>23</v>
      </c>
      <c r="E191" s="74" t="s">
        <v>22</v>
      </c>
      <c r="F191" s="74"/>
      <c r="G191" s="74"/>
      <c r="H191" s="74"/>
      <c r="I191" s="19"/>
      <c r="J191" s="19"/>
      <c r="K191" s="19"/>
    </row>
    <row r="192" spans="1:11" s="7" customFormat="1" x14ac:dyDescent="0.15">
      <c r="A192" s="19"/>
      <c r="B192" s="19"/>
      <c r="C192" s="19"/>
      <c r="D192" s="74" t="s">
        <v>25</v>
      </c>
      <c r="E192" s="74" t="s">
        <v>24</v>
      </c>
      <c r="F192" s="74"/>
      <c r="G192" s="74"/>
      <c r="H192" s="74"/>
      <c r="I192" s="19"/>
      <c r="J192" s="19"/>
      <c r="K192" s="19"/>
    </row>
    <row r="193" spans="1:11" s="7" customFormat="1" x14ac:dyDescent="0.15">
      <c r="A193" s="19"/>
      <c r="B193" s="19"/>
      <c r="C193" s="19"/>
      <c r="D193" s="74" t="s">
        <v>27</v>
      </c>
      <c r="E193" s="74" t="s">
        <v>26</v>
      </c>
      <c r="F193" s="74"/>
      <c r="G193" s="74"/>
      <c r="H193" s="74"/>
      <c r="I193" s="19"/>
      <c r="J193" s="19"/>
      <c r="K193" s="19"/>
    </row>
    <row r="194" spans="1:11" s="7" customFormat="1" x14ac:dyDescent="0.15">
      <c r="A194" s="19"/>
      <c r="B194" s="19"/>
      <c r="C194" s="19"/>
      <c r="D194" s="74" t="s">
        <v>29</v>
      </c>
      <c r="E194" s="74" t="s">
        <v>28</v>
      </c>
      <c r="F194" s="74"/>
      <c r="G194" s="74"/>
      <c r="H194" s="74"/>
      <c r="I194" s="19"/>
      <c r="J194" s="19"/>
      <c r="K194" s="19"/>
    </row>
    <row r="195" spans="1:11" s="7" customFormat="1" x14ac:dyDescent="0.15">
      <c r="A195" s="19"/>
      <c r="B195" s="19"/>
      <c r="C195" s="19"/>
      <c r="D195" s="74" t="s">
        <v>31</v>
      </c>
      <c r="E195" s="74" t="s">
        <v>30</v>
      </c>
      <c r="F195" s="74"/>
      <c r="G195" s="74"/>
      <c r="H195" s="74"/>
      <c r="I195" s="19"/>
      <c r="J195" s="19"/>
      <c r="K195" s="19"/>
    </row>
    <row r="196" spans="1:11" s="7" customFormat="1" x14ac:dyDescent="0.15">
      <c r="A196" s="19"/>
      <c r="B196" s="19"/>
      <c r="C196" s="19"/>
      <c r="D196" s="74" t="s">
        <v>33</v>
      </c>
      <c r="E196" s="74" t="s">
        <v>32</v>
      </c>
      <c r="F196" s="74"/>
      <c r="G196" s="74"/>
      <c r="H196" s="74"/>
      <c r="I196" s="19"/>
      <c r="J196" s="19"/>
      <c r="K196" s="19"/>
    </row>
    <row r="197" spans="1:11" s="7" customFormat="1" x14ac:dyDescent="0.15">
      <c r="A197" s="19"/>
      <c r="B197" s="19"/>
      <c r="C197" s="19"/>
      <c r="D197" s="74" t="s">
        <v>35</v>
      </c>
      <c r="E197" s="74" t="s">
        <v>34</v>
      </c>
      <c r="F197" s="74"/>
      <c r="G197" s="74"/>
      <c r="H197" s="74"/>
      <c r="I197" s="19"/>
      <c r="J197" s="19"/>
      <c r="K197" s="19"/>
    </row>
    <row r="198" spans="1:11" s="7" customFormat="1" x14ac:dyDescent="0.15">
      <c r="A198" s="19"/>
      <c r="B198" s="19"/>
      <c r="C198" s="19"/>
      <c r="D198" s="74" t="s">
        <v>37</v>
      </c>
      <c r="E198" s="74" t="s">
        <v>36</v>
      </c>
      <c r="F198" s="74"/>
      <c r="G198" s="74"/>
      <c r="H198" s="74"/>
      <c r="I198" s="19"/>
      <c r="J198" s="19"/>
      <c r="K198" s="19"/>
    </row>
    <row r="199" spans="1:11" s="7" customFormat="1" x14ac:dyDescent="0.15">
      <c r="A199" s="19"/>
      <c r="B199" s="19"/>
      <c r="C199" s="19"/>
      <c r="D199" s="74" t="s">
        <v>39</v>
      </c>
      <c r="E199" s="74" t="s">
        <v>38</v>
      </c>
      <c r="F199" s="74"/>
      <c r="G199" s="74"/>
      <c r="H199" s="74"/>
      <c r="I199" s="19"/>
      <c r="J199" s="19"/>
      <c r="K199" s="19"/>
    </row>
    <row r="200" spans="1:11" s="7" customFormat="1" x14ac:dyDescent="0.15">
      <c r="A200" s="19"/>
      <c r="B200" s="19"/>
      <c r="C200" s="19"/>
      <c r="D200" s="74" t="s">
        <v>41</v>
      </c>
      <c r="E200" s="74" t="s">
        <v>40</v>
      </c>
      <c r="F200" s="74"/>
      <c r="G200" s="74"/>
      <c r="H200" s="74"/>
      <c r="I200" s="19"/>
      <c r="J200" s="19"/>
      <c r="K200" s="19"/>
    </row>
    <row r="201" spans="1:11" s="7" customFormat="1" x14ac:dyDescent="0.15">
      <c r="A201" s="19"/>
      <c r="B201" s="19"/>
      <c r="C201" s="19"/>
      <c r="D201" s="74" t="s">
        <v>43</v>
      </c>
      <c r="E201" s="74" t="s">
        <v>42</v>
      </c>
      <c r="F201" s="74"/>
      <c r="G201" s="74"/>
      <c r="H201" s="74"/>
      <c r="I201" s="19"/>
      <c r="J201" s="19"/>
      <c r="K201" s="19"/>
    </row>
    <row r="202" spans="1:11" s="7" customFormat="1" x14ac:dyDescent="0.15">
      <c r="A202" s="19"/>
      <c r="B202" s="19"/>
      <c r="C202" s="19"/>
      <c r="D202" s="74" t="s">
        <v>451</v>
      </c>
      <c r="E202" s="74" t="s">
        <v>44</v>
      </c>
      <c r="F202" s="74"/>
      <c r="G202" s="74"/>
      <c r="H202" s="74"/>
      <c r="I202" s="19"/>
      <c r="J202" s="19"/>
      <c r="K202" s="19"/>
    </row>
    <row r="203" spans="1:11" s="7" customFormat="1" x14ac:dyDescent="0.15">
      <c r="A203" s="19"/>
      <c r="B203" s="19"/>
      <c r="C203" s="19"/>
      <c r="D203" s="74" t="s">
        <v>453</v>
      </c>
      <c r="E203" s="74" t="s">
        <v>452</v>
      </c>
      <c r="F203" s="74"/>
      <c r="G203" s="74"/>
      <c r="H203" s="74"/>
      <c r="I203" s="19"/>
      <c r="J203" s="19"/>
      <c r="K203" s="19"/>
    </row>
    <row r="204" spans="1:11" s="7" customFormat="1" x14ac:dyDescent="0.15">
      <c r="A204" s="19"/>
      <c r="B204" s="19"/>
      <c r="C204" s="19"/>
      <c r="D204" s="74" t="s">
        <v>146</v>
      </c>
      <c r="E204" s="74" t="s">
        <v>145</v>
      </c>
      <c r="F204" s="74"/>
      <c r="G204" s="74"/>
      <c r="H204" s="74"/>
      <c r="I204" s="19"/>
      <c r="J204" s="19"/>
      <c r="K204" s="19"/>
    </row>
    <row r="205" spans="1:11" s="7" customFormat="1" x14ac:dyDescent="0.15">
      <c r="A205" s="19"/>
      <c r="B205" s="19"/>
      <c r="C205" s="19"/>
      <c r="D205" s="74" t="s">
        <v>148</v>
      </c>
      <c r="E205" s="74" t="s">
        <v>147</v>
      </c>
      <c r="F205" s="74"/>
      <c r="G205" s="74"/>
      <c r="H205" s="74"/>
      <c r="I205" s="19"/>
      <c r="J205" s="19"/>
      <c r="K205" s="19"/>
    </row>
    <row r="206" spans="1:11" s="7" customFormat="1" x14ac:dyDescent="0.15">
      <c r="A206" s="19"/>
      <c r="B206" s="19"/>
      <c r="C206" s="19"/>
      <c r="D206" s="74" t="s">
        <v>448</v>
      </c>
      <c r="E206" s="74" t="s">
        <v>149</v>
      </c>
      <c r="F206" s="74"/>
      <c r="G206" s="74"/>
      <c r="H206" s="74"/>
      <c r="I206" s="19"/>
      <c r="J206" s="19"/>
      <c r="K206" s="19"/>
    </row>
    <row r="207" spans="1:11" s="7" customFormat="1" x14ac:dyDescent="0.15">
      <c r="A207" s="19"/>
      <c r="B207" s="19"/>
      <c r="C207" s="19"/>
      <c r="D207" s="74" t="s">
        <v>450</v>
      </c>
      <c r="E207" s="74" t="s">
        <v>449</v>
      </c>
      <c r="F207" s="74"/>
      <c r="G207" s="74"/>
      <c r="H207" s="74"/>
      <c r="I207" s="19"/>
      <c r="J207" s="19"/>
      <c r="K207" s="19"/>
    </row>
    <row r="208" spans="1:11" s="7" customFormat="1" x14ac:dyDescent="0.15">
      <c r="A208" s="19"/>
      <c r="B208" s="19"/>
      <c r="C208" s="19"/>
      <c r="D208" s="74" t="s">
        <v>535</v>
      </c>
      <c r="E208" s="74" t="s">
        <v>534</v>
      </c>
      <c r="F208" s="74"/>
      <c r="G208" s="74"/>
      <c r="H208" s="74"/>
      <c r="I208" s="19"/>
      <c r="J208" s="19"/>
      <c r="K208" s="19"/>
    </row>
    <row r="209" spans="1:11" s="7" customFormat="1" x14ac:dyDescent="0.15">
      <c r="A209" s="19"/>
      <c r="B209" s="19"/>
      <c r="C209" s="19"/>
      <c r="D209" s="74" t="s">
        <v>537</v>
      </c>
      <c r="E209" s="74" t="s">
        <v>536</v>
      </c>
      <c r="F209" s="74"/>
      <c r="G209" s="74"/>
      <c r="H209" s="74"/>
      <c r="I209" s="19"/>
      <c r="J209" s="19"/>
      <c r="K209" s="19"/>
    </row>
    <row r="210" spans="1:11" s="7" customFormat="1" x14ac:dyDescent="0.15">
      <c r="A210" s="19"/>
      <c r="B210" s="19"/>
      <c r="C210" s="19"/>
      <c r="D210" s="74" t="s">
        <v>539</v>
      </c>
      <c r="E210" s="74" t="s">
        <v>538</v>
      </c>
      <c r="F210" s="74"/>
      <c r="G210" s="74"/>
      <c r="H210" s="74"/>
      <c r="I210" s="19"/>
      <c r="J210" s="19"/>
      <c r="K210" s="19"/>
    </row>
    <row r="211" spans="1:11" s="7" customFormat="1" x14ac:dyDescent="0.15">
      <c r="A211" s="19"/>
      <c r="B211" s="19"/>
      <c r="C211" s="19"/>
      <c r="D211" s="74" t="s">
        <v>541</v>
      </c>
      <c r="E211" s="74" t="s">
        <v>540</v>
      </c>
      <c r="F211" s="74"/>
      <c r="G211" s="74"/>
      <c r="H211" s="74"/>
      <c r="I211" s="19"/>
      <c r="J211" s="19"/>
      <c r="K211" s="19"/>
    </row>
    <row r="212" spans="1:11" s="7" customFormat="1" x14ac:dyDescent="0.15">
      <c r="A212" s="19"/>
      <c r="B212" s="19"/>
      <c r="C212" s="19"/>
      <c r="D212" s="74" t="s">
        <v>543</v>
      </c>
      <c r="E212" s="74" t="s">
        <v>542</v>
      </c>
      <c r="F212" s="74"/>
      <c r="G212" s="74"/>
      <c r="H212" s="74"/>
      <c r="I212" s="19"/>
      <c r="J212" s="19"/>
      <c r="K212" s="19"/>
    </row>
    <row r="213" spans="1:11" s="7" customFormat="1" x14ac:dyDescent="0.15">
      <c r="A213" s="19"/>
      <c r="B213" s="19"/>
      <c r="C213" s="19"/>
      <c r="D213" s="74" t="s">
        <v>545</v>
      </c>
      <c r="E213" s="74" t="s">
        <v>544</v>
      </c>
      <c r="F213" s="74"/>
      <c r="G213" s="74"/>
      <c r="H213" s="74"/>
      <c r="I213" s="19"/>
      <c r="J213" s="19"/>
      <c r="K213" s="19"/>
    </row>
    <row r="214" spans="1:11" s="7" customFormat="1" x14ac:dyDescent="0.15">
      <c r="A214" s="19"/>
      <c r="B214" s="19"/>
      <c r="C214" s="19"/>
      <c r="D214" s="74" t="s">
        <v>196</v>
      </c>
      <c r="E214" s="74" t="s">
        <v>195</v>
      </c>
      <c r="F214" s="74"/>
      <c r="G214" s="74"/>
      <c r="H214" s="74"/>
      <c r="I214" s="19"/>
      <c r="J214" s="19"/>
      <c r="K214" s="19"/>
    </row>
    <row r="215" spans="1:11" s="7" customFormat="1" x14ac:dyDescent="0.15">
      <c r="A215" s="19"/>
      <c r="B215" s="19"/>
      <c r="C215" s="19"/>
      <c r="D215" s="74" t="s">
        <v>198</v>
      </c>
      <c r="E215" s="74" t="s">
        <v>197</v>
      </c>
      <c r="F215" s="74"/>
      <c r="G215" s="74"/>
      <c r="H215" s="74"/>
      <c r="I215" s="19"/>
      <c r="J215" s="19"/>
      <c r="K215" s="19"/>
    </row>
    <row r="216" spans="1:11" s="7" customFormat="1" x14ac:dyDescent="0.15">
      <c r="A216" s="19"/>
      <c r="B216" s="19"/>
      <c r="C216" s="19"/>
      <c r="D216" s="74" t="s">
        <v>200</v>
      </c>
      <c r="E216" s="74" t="s">
        <v>199</v>
      </c>
      <c r="F216" s="74"/>
      <c r="G216" s="74"/>
      <c r="H216" s="74"/>
      <c r="I216" s="19"/>
      <c r="J216" s="19"/>
      <c r="K216" s="19"/>
    </row>
    <row r="217" spans="1:11" s="7" customFormat="1" x14ac:dyDescent="0.15">
      <c r="A217" s="19"/>
      <c r="B217" s="19"/>
      <c r="C217" s="19"/>
      <c r="D217" s="74" t="s">
        <v>202</v>
      </c>
      <c r="E217" s="74" t="s">
        <v>201</v>
      </c>
      <c r="F217" s="74"/>
      <c r="G217" s="74"/>
      <c r="H217" s="74"/>
      <c r="I217" s="19"/>
      <c r="J217" s="19"/>
      <c r="K217" s="19"/>
    </row>
    <row r="218" spans="1:11" s="7" customFormat="1" x14ac:dyDescent="0.15">
      <c r="A218" s="19"/>
      <c r="B218" s="19"/>
      <c r="C218" s="19"/>
      <c r="D218" s="74" t="s">
        <v>204</v>
      </c>
      <c r="E218" s="74" t="s">
        <v>203</v>
      </c>
      <c r="F218" s="74"/>
      <c r="G218" s="74"/>
      <c r="H218" s="74"/>
      <c r="I218" s="19"/>
      <c r="J218" s="19"/>
      <c r="K218" s="19"/>
    </row>
    <row r="219" spans="1:11" s="7" customFormat="1" x14ac:dyDescent="0.15">
      <c r="A219" s="19"/>
      <c r="B219" s="19"/>
      <c r="C219" s="19"/>
      <c r="D219" s="74" t="s">
        <v>206</v>
      </c>
      <c r="E219" s="74" t="s">
        <v>205</v>
      </c>
      <c r="F219" s="74"/>
      <c r="G219" s="74"/>
      <c r="H219" s="74"/>
      <c r="I219" s="19"/>
      <c r="J219" s="19"/>
      <c r="K219" s="19"/>
    </row>
    <row r="220" spans="1:11" s="7" customFormat="1" x14ac:dyDescent="0.15">
      <c r="A220" s="19"/>
      <c r="B220" s="19"/>
      <c r="C220" s="19"/>
      <c r="D220" s="74" t="s">
        <v>208</v>
      </c>
      <c r="E220" s="74" t="s">
        <v>207</v>
      </c>
      <c r="F220" s="74"/>
      <c r="G220" s="74"/>
      <c r="H220" s="74"/>
      <c r="I220" s="19"/>
      <c r="J220" s="19"/>
      <c r="K220" s="19"/>
    </row>
    <row r="221" spans="1:11" s="7" customFormat="1" x14ac:dyDescent="0.15">
      <c r="A221" s="19"/>
      <c r="B221" s="19"/>
      <c r="C221" s="19"/>
      <c r="D221" s="74" t="s">
        <v>210</v>
      </c>
      <c r="E221" s="74" t="s">
        <v>209</v>
      </c>
      <c r="F221" s="74"/>
      <c r="G221" s="74"/>
      <c r="H221" s="74"/>
      <c r="I221" s="19"/>
      <c r="J221" s="19"/>
      <c r="K221" s="19"/>
    </row>
    <row r="222" spans="1:11" s="7" customFormat="1" x14ac:dyDescent="0.15">
      <c r="A222" s="19"/>
      <c r="B222" s="19"/>
      <c r="C222" s="19"/>
      <c r="D222" s="74" t="s">
        <v>212</v>
      </c>
      <c r="E222" s="74" t="s">
        <v>211</v>
      </c>
      <c r="F222" s="74"/>
      <c r="G222" s="74"/>
      <c r="H222" s="74"/>
      <c r="I222" s="19"/>
      <c r="J222" s="19"/>
      <c r="K222" s="19"/>
    </row>
    <row r="223" spans="1:11" s="7" customFormat="1" x14ac:dyDescent="0.15">
      <c r="A223" s="19"/>
      <c r="B223" s="19"/>
      <c r="C223" s="19"/>
      <c r="D223" s="74" t="s">
        <v>214</v>
      </c>
      <c r="E223" s="74" t="s">
        <v>213</v>
      </c>
      <c r="F223" s="74"/>
      <c r="G223" s="74"/>
      <c r="H223" s="74"/>
      <c r="I223" s="19"/>
      <c r="J223" s="19"/>
      <c r="K223" s="19"/>
    </row>
    <row r="224" spans="1:11" s="7" customFormat="1" x14ac:dyDescent="0.15">
      <c r="A224" s="19"/>
      <c r="B224" s="19"/>
      <c r="C224" s="19"/>
      <c r="D224" s="74" t="s">
        <v>216</v>
      </c>
      <c r="E224" s="74" t="s">
        <v>215</v>
      </c>
      <c r="F224" s="74"/>
      <c r="G224" s="74"/>
      <c r="H224" s="74"/>
      <c r="I224" s="19"/>
      <c r="J224" s="19"/>
      <c r="K224" s="19"/>
    </row>
    <row r="225" spans="1:11" s="7" customFormat="1" x14ac:dyDescent="0.15">
      <c r="A225" s="19"/>
      <c r="B225" s="19"/>
      <c r="C225" s="19"/>
      <c r="D225" s="74" t="s">
        <v>218</v>
      </c>
      <c r="E225" s="74" t="s">
        <v>217</v>
      </c>
      <c r="F225" s="74"/>
      <c r="G225" s="74"/>
      <c r="H225" s="74"/>
      <c r="I225" s="19"/>
      <c r="J225" s="19"/>
      <c r="K225" s="19"/>
    </row>
    <row r="226" spans="1:11" s="7" customFormat="1" x14ac:dyDescent="0.15">
      <c r="A226" s="19"/>
      <c r="B226" s="19"/>
      <c r="C226" s="19"/>
      <c r="D226" s="74" t="s">
        <v>220</v>
      </c>
      <c r="E226" s="74" t="s">
        <v>219</v>
      </c>
      <c r="F226" s="74"/>
      <c r="G226" s="74"/>
      <c r="H226" s="74"/>
      <c r="I226" s="19"/>
      <c r="J226" s="19"/>
      <c r="K226" s="19"/>
    </row>
    <row r="227" spans="1:11" s="7" customFormat="1" x14ac:dyDescent="0.15">
      <c r="A227" s="19"/>
      <c r="B227" s="19"/>
      <c r="C227" s="19"/>
      <c r="D227" s="74" t="s">
        <v>222</v>
      </c>
      <c r="E227" s="74" t="s">
        <v>221</v>
      </c>
      <c r="F227" s="74"/>
      <c r="G227" s="74"/>
      <c r="H227" s="74"/>
      <c r="I227" s="19"/>
      <c r="J227" s="19"/>
      <c r="K227" s="19"/>
    </row>
    <row r="228" spans="1:11" s="7" customFormat="1" x14ac:dyDescent="0.15">
      <c r="A228" s="19"/>
      <c r="B228" s="19"/>
      <c r="C228" s="19"/>
      <c r="D228" s="74" t="s">
        <v>497</v>
      </c>
      <c r="E228" s="74" t="s">
        <v>496</v>
      </c>
      <c r="F228" s="74"/>
      <c r="G228" s="74"/>
      <c r="H228" s="74"/>
      <c r="I228" s="19"/>
      <c r="J228" s="19"/>
      <c r="K228" s="19"/>
    </row>
    <row r="229" spans="1:11" s="7" customFormat="1" x14ac:dyDescent="0.15">
      <c r="A229" s="19"/>
      <c r="B229" s="19"/>
      <c r="C229" s="19"/>
      <c r="D229" s="74" t="s">
        <v>499</v>
      </c>
      <c r="E229" s="74" t="s">
        <v>498</v>
      </c>
      <c r="F229" s="74"/>
      <c r="G229" s="74"/>
      <c r="H229" s="74"/>
      <c r="I229" s="19"/>
      <c r="J229" s="19"/>
      <c r="K229" s="19"/>
    </row>
    <row r="230" spans="1:11" s="7" customFormat="1" x14ac:dyDescent="0.15">
      <c r="A230" s="19"/>
      <c r="B230" s="19"/>
      <c r="C230" s="19"/>
      <c r="D230" s="74" t="s">
        <v>151</v>
      </c>
      <c r="E230" s="74" t="s">
        <v>150</v>
      </c>
      <c r="F230" s="74"/>
      <c r="G230" s="74"/>
      <c r="H230" s="74"/>
      <c r="I230" s="19"/>
      <c r="J230" s="19"/>
      <c r="K230" s="19"/>
    </row>
    <row r="231" spans="1:11" s="7" customFormat="1" x14ac:dyDescent="0.15">
      <c r="A231" s="19"/>
      <c r="B231" s="19"/>
      <c r="C231" s="19"/>
      <c r="D231" s="74" t="s">
        <v>153</v>
      </c>
      <c r="E231" s="74" t="s">
        <v>152</v>
      </c>
      <c r="F231" s="74"/>
      <c r="G231" s="74"/>
      <c r="H231" s="74"/>
      <c r="I231" s="19"/>
      <c r="J231" s="19"/>
      <c r="K231" s="19"/>
    </row>
    <row r="232" spans="1:11" s="7" customFormat="1" x14ac:dyDescent="0.15">
      <c r="A232" s="19"/>
      <c r="B232" s="19"/>
      <c r="C232" s="19"/>
      <c r="D232" s="74" t="s">
        <v>155</v>
      </c>
      <c r="E232" s="74" t="s">
        <v>154</v>
      </c>
      <c r="F232" s="74"/>
      <c r="G232" s="74"/>
      <c r="H232" s="74"/>
      <c r="I232" s="19"/>
      <c r="J232" s="19"/>
      <c r="K232" s="19"/>
    </row>
    <row r="233" spans="1:11" s="7" customFormat="1" x14ac:dyDescent="0.15">
      <c r="A233" s="19"/>
      <c r="B233" s="19"/>
      <c r="C233" s="19"/>
      <c r="D233" s="74" t="s">
        <v>157</v>
      </c>
      <c r="E233" s="74" t="s">
        <v>156</v>
      </c>
      <c r="F233" s="74"/>
      <c r="G233" s="74"/>
      <c r="H233" s="74"/>
      <c r="I233" s="19"/>
      <c r="J233" s="19"/>
      <c r="K233" s="19"/>
    </row>
    <row r="234" spans="1:11" s="7" customFormat="1" x14ac:dyDescent="0.15">
      <c r="A234" s="19"/>
      <c r="B234" s="19"/>
      <c r="C234" s="19"/>
      <c r="D234" s="74" t="s">
        <v>159</v>
      </c>
      <c r="E234" s="74" t="s">
        <v>158</v>
      </c>
      <c r="F234" s="74"/>
      <c r="G234" s="74"/>
      <c r="H234" s="74"/>
      <c r="I234" s="19"/>
      <c r="J234" s="19"/>
      <c r="K234" s="19"/>
    </row>
    <row r="235" spans="1:11" s="7" customFormat="1" x14ac:dyDescent="0.15">
      <c r="A235" s="19"/>
      <c r="B235" s="19"/>
      <c r="C235" s="19"/>
      <c r="D235" s="74" t="s">
        <v>161</v>
      </c>
      <c r="E235" s="74" t="s">
        <v>160</v>
      </c>
      <c r="F235" s="74"/>
      <c r="G235" s="74"/>
      <c r="H235" s="74"/>
      <c r="I235" s="19"/>
      <c r="J235" s="19"/>
      <c r="K235" s="19"/>
    </row>
    <row r="236" spans="1:11" s="7" customFormat="1" x14ac:dyDescent="0.15">
      <c r="A236" s="19"/>
      <c r="B236" s="19"/>
      <c r="C236" s="19"/>
      <c r="D236" s="74" t="s">
        <v>163</v>
      </c>
      <c r="E236" s="74" t="s">
        <v>162</v>
      </c>
      <c r="F236" s="74"/>
      <c r="G236" s="74"/>
      <c r="H236" s="74"/>
      <c r="I236" s="19"/>
      <c r="J236" s="19"/>
      <c r="K236" s="19"/>
    </row>
    <row r="237" spans="1:11" s="7" customFormat="1" x14ac:dyDescent="0.15">
      <c r="A237" s="19"/>
      <c r="B237" s="19"/>
      <c r="C237" s="19"/>
      <c r="D237" s="74" t="s">
        <v>165</v>
      </c>
      <c r="E237" s="74" t="s">
        <v>164</v>
      </c>
      <c r="F237" s="74"/>
      <c r="G237" s="74"/>
      <c r="H237" s="74"/>
      <c r="I237" s="19"/>
      <c r="J237" s="19"/>
      <c r="K237" s="19"/>
    </row>
    <row r="238" spans="1:11" s="7" customFormat="1" x14ac:dyDescent="0.15">
      <c r="A238" s="19"/>
      <c r="B238" s="19"/>
      <c r="C238" s="19"/>
      <c r="D238" s="74" t="s">
        <v>167</v>
      </c>
      <c r="E238" s="74" t="s">
        <v>166</v>
      </c>
      <c r="F238" s="74"/>
      <c r="G238" s="74"/>
      <c r="H238" s="74"/>
      <c r="I238" s="19"/>
      <c r="J238" s="19"/>
      <c r="K238" s="19"/>
    </row>
    <row r="239" spans="1:11" s="7" customFormat="1" x14ac:dyDescent="0.15">
      <c r="A239" s="19"/>
      <c r="B239" s="19"/>
      <c r="C239" s="19"/>
      <c r="D239" s="74" t="s">
        <v>169</v>
      </c>
      <c r="E239" s="74" t="s">
        <v>168</v>
      </c>
      <c r="F239" s="74"/>
      <c r="G239" s="74"/>
      <c r="H239" s="74"/>
      <c r="I239" s="19"/>
      <c r="J239" s="19"/>
      <c r="K239" s="19"/>
    </row>
    <row r="240" spans="1:11" s="7" customFormat="1" x14ac:dyDescent="0.15">
      <c r="A240" s="19"/>
      <c r="B240" s="19"/>
      <c r="C240" s="19"/>
      <c r="D240" s="74" t="s">
        <v>171</v>
      </c>
      <c r="E240" s="74" t="s">
        <v>170</v>
      </c>
      <c r="F240" s="74"/>
      <c r="G240" s="74"/>
      <c r="H240" s="74"/>
      <c r="I240" s="19"/>
      <c r="J240" s="19"/>
      <c r="K240" s="19"/>
    </row>
    <row r="241" spans="1:11" s="7" customFormat="1" x14ac:dyDescent="0.15">
      <c r="A241" s="19"/>
      <c r="B241" s="19"/>
      <c r="C241" s="19"/>
      <c r="D241" s="74" t="s">
        <v>173</v>
      </c>
      <c r="E241" s="74" t="s">
        <v>172</v>
      </c>
      <c r="F241" s="74"/>
      <c r="G241" s="74"/>
      <c r="H241" s="74"/>
      <c r="I241" s="19"/>
      <c r="J241" s="19"/>
      <c r="K241" s="19"/>
    </row>
    <row r="242" spans="1:11" s="7" customFormat="1" x14ac:dyDescent="0.15">
      <c r="A242" s="19"/>
      <c r="B242" s="19"/>
      <c r="C242" s="19"/>
      <c r="D242" s="74" t="s">
        <v>175</v>
      </c>
      <c r="E242" s="74" t="s">
        <v>174</v>
      </c>
      <c r="F242" s="74"/>
      <c r="G242" s="74"/>
      <c r="H242" s="74"/>
      <c r="I242" s="19"/>
      <c r="J242" s="19"/>
      <c r="K242" s="19"/>
    </row>
    <row r="243" spans="1:11" s="7" customFormat="1" x14ac:dyDescent="0.15">
      <c r="A243" s="19"/>
      <c r="B243" s="19"/>
      <c r="C243" s="19"/>
      <c r="D243" s="74" t="s">
        <v>177</v>
      </c>
      <c r="E243" s="74" t="s">
        <v>176</v>
      </c>
      <c r="F243" s="74"/>
      <c r="G243" s="74"/>
      <c r="H243" s="74"/>
      <c r="I243" s="19"/>
      <c r="J243" s="19"/>
      <c r="K243" s="19"/>
    </row>
    <row r="244" spans="1:11" s="7" customFormat="1" x14ac:dyDescent="0.15">
      <c r="A244" s="19"/>
      <c r="B244" s="19"/>
      <c r="C244" s="19"/>
      <c r="D244" s="74" t="s">
        <v>179</v>
      </c>
      <c r="E244" s="74" t="s">
        <v>178</v>
      </c>
      <c r="F244" s="74"/>
      <c r="G244" s="74"/>
      <c r="H244" s="74"/>
      <c r="I244" s="19"/>
      <c r="J244" s="19"/>
      <c r="K244" s="19"/>
    </row>
    <row r="245" spans="1:11" s="7" customFormat="1" x14ac:dyDescent="0.15">
      <c r="A245" s="19"/>
      <c r="B245" s="19"/>
      <c r="C245" s="19"/>
      <c r="D245" s="74" t="s">
        <v>327</v>
      </c>
      <c r="E245" s="74" t="s">
        <v>326</v>
      </c>
      <c r="F245" s="74"/>
      <c r="G245" s="74"/>
      <c r="H245" s="74"/>
      <c r="I245" s="19"/>
      <c r="J245" s="19"/>
      <c r="K245" s="19"/>
    </row>
    <row r="246" spans="1:11" s="7" customFormat="1" x14ac:dyDescent="0.15">
      <c r="A246" s="19"/>
      <c r="B246" s="19"/>
      <c r="C246" s="19"/>
      <c r="D246" s="74" t="s">
        <v>372</v>
      </c>
      <c r="E246" s="74" t="s">
        <v>328</v>
      </c>
      <c r="F246" s="74"/>
      <c r="G246" s="74"/>
      <c r="H246" s="74"/>
      <c r="I246" s="19"/>
      <c r="J246" s="19"/>
      <c r="K246" s="19"/>
    </row>
    <row r="247" spans="1:11" s="7" customFormat="1" x14ac:dyDescent="0.15">
      <c r="A247" s="19"/>
      <c r="B247" s="19"/>
      <c r="C247" s="19"/>
      <c r="D247" s="74" t="s">
        <v>374</v>
      </c>
      <c r="E247" s="74" t="s">
        <v>373</v>
      </c>
      <c r="F247" s="74"/>
      <c r="G247" s="74"/>
      <c r="H247" s="74"/>
      <c r="I247" s="19"/>
      <c r="J247" s="19"/>
      <c r="K247" s="19"/>
    </row>
    <row r="248" spans="1:11" s="7" customFormat="1" x14ac:dyDescent="0.15">
      <c r="A248" s="19"/>
      <c r="B248" s="19"/>
      <c r="C248" s="19"/>
      <c r="D248" s="74" t="s">
        <v>376</v>
      </c>
      <c r="E248" s="74" t="s">
        <v>375</v>
      </c>
      <c r="F248" s="74"/>
      <c r="G248" s="74"/>
      <c r="H248" s="74"/>
      <c r="I248" s="19"/>
      <c r="J248" s="19"/>
      <c r="K248" s="19"/>
    </row>
    <row r="249" spans="1:11" s="7" customFormat="1" x14ac:dyDescent="0.15">
      <c r="A249" s="19"/>
      <c r="B249" s="19"/>
      <c r="C249" s="19"/>
      <c r="D249" s="74" t="s">
        <v>378</v>
      </c>
      <c r="E249" s="74" t="s">
        <v>377</v>
      </c>
      <c r="F249" s="74"/>
      <c r="G249" s="74"/>
      <c r="H249" s="74"/>
      <c r="I249" s="19"/>
      <c r="J249" s="19"/>
      <c r="K249" s="19"/>
    </row>
    <row r="250" spans="1:11" s="7" customFormat="1" x14ac:dyDescent="0.15">
      <c r="A250" s="19"/>
      <c r="B250" s="19"/>
      <c r="C250" s="19"/>
      <c r="D250" s="74" t="s">
        <v>380</v>
      </c>
      <c r="E250" s="74" t="s">
        <v>379</v>
      </c>
      <c r="F250" s="74"/>
      <c r="G250" s="74"/>
      <c r="H250" s="74"/>
      <c r="I250" s="19"/>
      <c r="J250" s="19"/>
      <c r="K250" s="19"/>
    </row>
    <row r="251" spans="1:11" s="7" customFormat="1" x14ac:dyDescent="0.15">
      <c r="A251" s="19"/>
      <c r="B251" s="19"/>
      <c r="C251" s="19"/>
      <c r="D251" s="74" t="s">
        <v>382</v>
      </c>
      <c r="E251" s="74" t="s">
        <v>381</v>
      </c>
      <c r="F251" s="74"/>
      <c r="G251" s="74"/>
      <c r="H251" s="74"/>
      <c r="I251" s="19"/>
      <c r="J251" s="19"/>
      <c r="K251" s="19"/>
    </row>
    <row r="252" spans="1:11" s="7" customFormat="1" x14ac:dyDescent="0.15">
      <c r="A252" s="19"/>
      <c r="B252" s="19"/>
      <c r="C252" s="19"/>
      <c r="D252" s="74" t="s">
        <v>384</v>
      </c>
      <c r="E252" s="74" t="s">
        <v>383</v>
      </c>
      <c r="F252" s="74"/>
      <c r="G252" s="74"/>
      <c r="H252" s="74"/>
      <c r="I252" s="19"/>
      <c r="J252" s="19"/>
      <c r="K252" s="19"/>
    </row>
    <row r="253" spans="1:11" s="7" customFormat="1" x14ac:dyDescent="0.15">
      <c r="A253" s="19"/>
      <c r="B253" s="19"/>
      <c r="C253" s="19"/>
      <c r="D253" s="74" t="s">
        <v>386</v>
      </c>
      <c r="E253" s="74" t="s">
        <v>385</v>
      </c>
      <c r="F253" s="74"/>
      <c r="G253" s="74"/>
      <c r="H253" s="74"/>
      <c r="I253" s="19"/>
      <c r="J253" s="19"/>
      <c r="K253" s="19"/>
    </row>
    <row r="254" spans="1:11" s="7" customFormat="1" x14ac:dyDescent="0.15">
      <c r="A254" s="19"/>
      <c r="B254" s="19"/>
      <c r="C254" s="19"/>
      <c r="D254" s="74" t="s">
        <v>388</v>
      </c>
      <c r="E254" s="74" t="s">
        <v>387</v>
      </c>
      <c r="F254" s="74"/>
      <c r="G254" s="74"/>
      <c r="H254" s="74"/>
      <c r="I254" s="19"/>
      <c r="J254" s="19"/>
      <c r="K254" s="19"/>
    </row>
    <row r="255" spans="1:11" s="7" customFormat="1" x14ac:dyDescent="0.15">
      <c r="A255" s="19"/>
      <c r="B255" s="19"/>
      <c r="C255" s="19"/>
      <c r="D255" s="74" t="s">
        <v>390</v>
      </c>
      <c r="E255" s="74" t="s">
        <v>389</v>
      </c>
      <c r="F255" s="74"/>
      <c r="G255" s="74"/>
      <c r="H255" s="74"/>
      <c r="I255" s="19"/>
      <c r="J255" s="19"/>
      <c r="K255" s="19"/>
    </row>
    <row r="256" spans="1:11" s="7" customFormat="1" x14ac:dyDescent="0.15">
      <c r="A256" s="19"/>
      <c r="B256" s="19"/>
      <c r="C256" s="19"/>
      <c r="D256" s="74" t="s">
        <v>392</v>
      </c>
      <c r="E256" s="74" t="s">
        <v>391</v>
      </c>
      <c r="F256" s="74"/>
      <c r="G256" s="74"/>
      <c r="H256" s="74"/>
      <c r="I256" s="19"/>
      <c r="J256" s="19"/>
      <c r="K256" s="19"/>
    </row>
    <row r="257" spans="1:11" s="7" customFormat="1" x14ac:dyDescent="0.15">
      <c r="A257" s="19"/>
      <c r="B257" s="19"/>
      <c r="C257" s="19"/>
      <c r="D257" s="74" t="s">
        <v>394</v>
      </c>
      <c r="E257" s="74" t="s">
        <v>393</v>
      </c>
      <c r="F257" s="74"/>
      <c r="G257" s="74"/>
      <c r="H257" s="74"/>
      <c r="I257" s="19"/>
      <c r="J257" s="19"/>
      <c r="K257" s="19"/>
    </row>
    <row r="258" spans="1:11" s="7" customFormat="1" x14ac:dyDescent="0.15">
      <c r="A258" s="19"/>
      <c r="B258" s="19"/>
      <c r="C258" s="19"/>
      <c r="D258" s="74" t="s">
        <v>396</v>
      </c>
      <c r="E258" s="74" t="s">
        <v>395</v>
      </c>
      <c r="F258" s="74"/>
      <c r="G258" s="74"/>
      <c r="H258" s="74"/>
      <c r="I258" s="19"/>
      <c r="J258" s="19"/>
      <c r="K258" s="19"/>
    </row>
    <row r="259" spans="1:11" s="7" customFormat="1" x14ac:dyDescent="0.15">
      <c r="A259" s="19"/>
      <c r="B259" s="19"/>
      <c r="C259" s="19"/>
      <c r="D259" s="74" t="s">
        <v>398</v>
      </c>
      <c r="E259" s="74" t="s">
        <v>397</v>
      </c>
      <c r="F259" s="74"/>
      <c r="G259" s="74"/>
      <c r="H259" s="74"/>
      <c r="I259" s="19"/>
      <c r="J259" s="19"/>
      <c r="K259" s="19"/>
    </row>
    <row r="260" spans="1:11" s="7" customFormat="1" x14ac:dyDescent="0.15">
      <c r="A260" s="19"/>
      <c r="B260" s="19"/>
      <c r="C260" s="19"/>
      <c r="D260" s="74" t="s">
        <v>400</v>
      </c>
      <c r="E260" s="74" t="s">
        <v>399</v>
      </c>
      <c r="F260" s="74"/>
      <c r="G260" s="74"/>
      <c r="H260" s="74"/>
      <c r="I260" s="19"/>
      <c r="J260" s="19"/>
      <c r="K260" s="19"/>
    </row>
    <row r="261" spans="1:11" s="7" customFormat="1" x14ac:dyDescent="0.15">
      <c r="A261" s="19"/>
      <c r="B261" s="19"/>
      <c r="C261" s="19"/>
      <c r="D261" s="74" t="s">
        <v>402</v>
      </c>
      <c r="E261" s="74" t="s">
        <v>401</v>
      </c>
      <c r="F261" s="74"/>
      <c r="G261" s="74"/>
      <c r="H261" s="74"/>
      <c r="I261" s="19"/>
      <c r="J261" s="19"/>
      <c r="K261" s="19"/>
    </row>
    <row r="262" spans="1:11" s="7" customFormat="1" x14ac:dyDescent="0.15">
      <c r="A262" s="19"/>
      <c r="B262" s="19"/>
      <c r="C262" s="19"/>
      <c r="D262" s="74" t="s">
        <v>404</v>
      </c>
      <c r="E262" s="74" t="s">
        <v>403</v>
      </c>
      <c r="F262" s="74"/>
      <c r="G262" s="74"/>
      <c r="H262" s="74"/>
      <c r="I262" s="19"/>
      <c r="J262" s="19"/>
      <c r="K262" s="19"/>
    </row>
    <row r="263" spans="1:11" s="7" customFormat="1" x14ac:dyDescent="0.15">
      <c r="A263" s="19"/>
      <c r="B263" s="19"/>
      <c r="C263" s="19"/>
      <c r="D263" s="74" t="s">
        <v>406</v>
      </c>
      <c r="E263" s="74" t="s">
        <v>405</v>
      </c>
      <c r="F263" s="74"/>
      <c r="G263" s="74"/>
      <c r="H263" s="74"/>
      <c r="I263" s="19"/>
      <c r="J263" s="19"/>
      <c r="K263" s="19"/>
    </row>
    <row r="264" spans="1:11" s="7" customFormat="1" x14ac:dyDescent="0.15">
      <c r="A264" s="19"/>
      <c r="B264" s="19"/>
      <c r="C264" s="19"/>
      <c r="D264" s="74" t="s">
        <v>57</v>
      </c>
      <c r="E264" s="74" t="s">
        <v>56</v>
      </c>
      <c r="F264" s="74"/>
      <c r="G264" s="74"/>
      <c r="H264" s="74"/>
      <c r="I264" s="19"/>
      <c r="J264" s="19"/>
      <c r="K264" s="19"/>
    </row>
    <row r="265" spans="1:11" s="7" customFormat="1" x14ac:dyDescent="0.15">
      <c r="A265" s="19"/>
      <c r="B265" s="19"/>
      <c r="C265" s="19"/>
      <c r="D265" s="74" t="s">
        <v>59</v>
      </c>
      <c r="E265" s="74" t="s">
        <v>58</v>
      </c>
      <c r="F265" s="74"/>
      <c r="G265" s="74"/>
      <c r="H265" s="74"/>
      <c r="I265" s="19"/>
      <c r="J265" s="19"/>
      <c r="K265" s="19"/>
    </row>
    <row r="266" spans="1:11" s="7" customFormat="1" x14ac:dyDescent="0.15">
      <c r="A266" s="19"/>
      <c r="B266" s="19"/>
      <c r="C266" s="19"/>
      <c r="D266" s="74" t="s">
        <v>61</v>
      </c>
      <c r="E266" s="74" t="s">
        <v>60</v>
      </c>
      <c r="F266" s="74"/>
      <c r="G266" s="74"/>
      <c r="H266" s="74"/>
      <c r="I266" s="19"/>
      <c r="J266" s="19"/>
      <c r="K266" s="19"/>
    </row>
    <row r="267" spans="1:11" s="7" customFormat="1" x14ac:dyDescent="0.15">
      <c r="A267" s="19"/>
      <c r="B267" s="19"/>
      <c r="C267" s="19"/>
      <c r="D267" s="74" t="s">
        <v>63</v>
      </c>
      <c r="E267" s="74" t="s">
        <v>62</v>
      </c>
      <c r="F267" s="74"/>
      <c r="G267" s="74"/>
      <c r="H267" s="74"/>
      <c r="I267" s="19"/>
      <c r="J267" s="19"/>
      <c r="K267" s="19"/>
    </row>
    <row r="268" spans="1:11" s="7" customFormat="1" x14ac:dyDescent="0.15">
      <c r="A268" s="19"/>
      <c r="B268" s="19"/>
      <c r="C268" s="19"/>
      <c r="D268" s="74" t="s">
        <v>65</v>
      </c>
      <c r="E268" s="74" t="s">
        <v>64</v>
      </c>
      <c r="F268" s="74"/>
      <c r="G268" s="74"/>
      <c r="H268" s="74"/>
      <c r="I268" s="19"/>
      <c r="J268" s="19"/>
      <c r="K268" s="19"/>
    </row>
    <row r="269" spans="1:11" s="7" customFormat="1" x14ac:dyDescent="0.15">
      <c r="A269" s="19"/>
      <c r="B269" s="19"/>
      <c r="C269" s="19"/>
      <c r="D269" s="74" t="s">
        <v>67</v>
      </c>
      <c r="E269" s="74" t="s">
        <v>66</v>
      </c>
      <c r="F269" s="74"/>
      <c r="G269" s="74"/>
      <c r="H269" s="74"/>
      <c r="I269" s="19"/>
      <c r="J269" s="19"/>
      <c r="K269" s="19"/>
    </row>
    <row r="270" spans="1:11" s="7" customFormat="1" x14ac:dyDescent="0.15">
      <c r="A270" s="19"/>
      <c r="B270" s="19"/>
      <c r="C270" s="19"/>
      <c r="D270" s="74" t="s">
        <v>69</v>
      </c>
      <c r="E270" s="74" t="s">
        <v>68</v>
      </c>
      <c r="F270" s="74"/>
      <c r="G270" s="74"/>
      <c r="H270" s="74"/>
      <c r="I270" s="19"/>
      <c r="J270" s="19"/>
      <c r="K270" s="19"/>
    </row>
    <row r="271" spans="1:11" s="7" customFormat="1" x14ac:dyDescent="0.15">
      <c r="A271" s="19"/>
      <c r="B271" s="19"/>
      <c r="C271" s="19"/>
      <c r="D271" s="74" t="s">
        <v>71</v>
      </c>
      <c r="E271" s="74" t="s">
        <v>70</v>
      </c>
      <c r="F271" s="74"/>
      <c r="G271" s="74"/>
      <c r="H271" s="74"/>
      <c r="I271" s="19"/>
      <c r="J271" s="19"/>
      <c r="K271" s="19"/>
    </row>
    <row r="272" spans="1:11" s="7" customFormat="1" x14ac:dyDescent="0.15">
      <c r="A272" s="19"/>
      <c r="B272" s="19"/>
      <c r="C272" s="19"/>
      <c r="D272" s="74" t="s">
        <v>73</v>
      </c>
      <c r="E272" s="74" t="s">
        <v>72</v>
      </c>
      <c r="F272" s="74"/>
      <c r="G272" s="74"/>
      <c r="H272" s="74"/>
      <c r="I272" s="19"/>
      <c r="J272" s="19"/>
      <c r="K272" s="19"/>
    </row>
    <row r="273" spans="1:11" s="7" customFormat="1" x14ac:dyDescent="0.15">
      <c r="A273" s="19"/>
      <c r="B273" s="19"/>
      <c r="C273" s="19"/>
      <c r="D273" s="74" t="s">
        <v>75</v>
      </c>
      <c r="E273" s="74" t="s">
        <v>74</v>
      </c>
      <c r="F273" s="74"/>
      <c r="G273" s="74"/>
      <c r="H273" s="74"/>
      <c r="I273" s="19"/>
      <c r="J273" s="19"/>
      <c r="K273" s="19"/>
    </row>
    <row r="274" spans="1:11" s="7" customFormat="1" x14ac:dyDescent="0.15">
      <c r="A274" s="19"/>
      <c r="B274" s="19"/>
      <c r="C274" s="19"/>
      <c r="D274" s="74" t="s">
        <v>77</v>
      </c>
      <c r="E274" s="74" t="s">
        <v>76</v>
      </c>
      <c r="F274" s="74"/>
      <c r="G274" s="74"/>
      <c r="H274" s="74"/>
      <c r="I274" s="19"/>
      <c r="J274" s="19"/>
      <c r="K274" s="19"/>
    </row>
    <row r="275" spans="1:11" s="7" customFormat="1" x14ac:dyDescent="0.15">
      <c r="A275" s="19"/>
      <c r="B275" s="19"/>
      <c r="C275" s="19"/>
      <c r="D275" s="74" t="s">
        <v>79</v>
      </c>
      <c r="E275" s="74" t="s">
        <v>78</v>
      </c>
      <c r="F275" s="74"/>
      <c r="G275" s="74"/>
      <c r="H275" s="74"/>
      <c r="I275" s="19"/>
      <c r="J275" s="19"/>
      <c r="K275" s="19"/>
    </row>
    <row r="276" spans="1:11" s="7" customFormat="1" x14ac:dyDescent="0.15">
      <c r="A276" s="19"/>
      <c r="B276" s="19"/>
      <c r="C276" s="19"/>
      <c r="D276" s="74" t="s">
        <v>81</v>
      </c>
      <c r="E276" s="74" t="s">
        <v>80</v>
      </c>
      <c r="F276" s="74"/>
      <c r="G276" s="74"/>
      <c r="H276" s="74"/>
      <c r="I276" s="19"/>
      <c r="J276" s="19"/>
      <c r="K276" s="19"/>
    </row>
    <row r="277" spans="1:11" s="7" customFormat="1" x14ac:dyDescent="0.15">
      <c r="A277" s="19"/>
      <c r="B277" s="19"/>
      <c r="C277" s="19"/>
      <c r="D277" s="74" t="s">
        <v>83</v>
      </c>
      <c r="E277" s="74" t="s">
        <v>82</v>
      </c>
      <c r="F277" s="74"/>
      <c r="G277" s="74"/>
      <c r="H277" s="74"/>
      <c r="I277" s="19"/>
      <c r="J277" s="19"/>
      <c r="K277" s="19"/>
    </row>
    <row r="278" spans="1:11" s="7" customFormat="1" x14ac:dyDescent="0.15">
      <c r="A278" s="19"/>
      <c r="B278" s="19"/>
      <c r="C278" s="19"/>
      <c r="D278" s="74" t="s">
        <v>85</v>
      </c>
      <c r="E278" s="74" t="s">
        <v>84</v>
      </c>
      <c r="F278" s="74"/>
      <c r="G278" s="74"/>
      <c r="H278" s="74"/>
      <c r="I278" s="19"/>
      <c r="J278" s="19"/>
      <c r="K278" s="19"/>
    </row>
    <row r="279" spans="1:11" s="7" customFormat="1" x14ac:dyDescent="0.15">
      <c r="A279" s="19"/>
      <c r="B279" s="19"/>
      <c r="C279" s="19"/>
      <c r="D279" s="74" t="s">
        <v>87</v>
      </c>
      <c r="E279" s="74" t="s">
        <v>86</v>
      </c>
      <c r="F279" s="74"/>
      <c r="G279" s="74"/>
      <c r="H279" s="74"/>
      <c r="I279" s="19"/>
      <c r="J279" s="19"/>
      <c r="K279" s="19"/>
    </row>
    <row r="280" spans="1:11" s="7" customFormat="1" x14ac:dyDescent="0.15">
      <c r="A280" s="19"/>
      <c r="B280" s="19"/>
      <c r="C280" s="19"/>
      <c r="D280" s="74" t="s">
        <v>330</v>
      </c>
      <c r="E280" s="74" t="s">
        <v>329</v>
      </c>
      <c r="F280" s="74"/>
      <c r="G280" s="74"/>
      <c r="H280" s="74"/>
      <c r="I280" s="19"/>
      <c r="J280" s="19"/>
      <c r="K280" s="19"/>
    </row>
    <row r="281" spans="1:11" s="7" customFormat="1" x14ac:dyDescent="0.15">
      <c r="A281" s="19"/>
      <c r="B281" s="19"/>
      <c r="C281" s="19"/>
      <c r="D281" s="74" t="s">
        <v>231</v>
      </c>
      <c r="E281" s="74" t="s">
        <v>230</v>
      </c>
      <c r="F281" s="74"/>
      <c r="G281" s="74"/>
      <c r="H281" s="74"/>
      <c r="I281" s="19"/>
      <c r="J281" s="19"/>
      <c r="K281" s="19"/>
    </row>
    <row r="282" spans="1:11" s="7" customFormat="1" x14ac:dyDescent="0.15">
      <c r="A282" s="19"/>
      <c r="B282" s="19"/>
      <c r="C282" s="19"/>
      <c r="D282" s="74" t="s">
        <v>285</v>
      </c>
      <c r="E282" s="74" t="s">
        <v>284</v>
      </c>
      <c r="F282" s="74"/>
      <c r="G282" s="74"/>
      <c r="H282" s="74"/>
      <c r="I282" s="19"/>
      <c r="J282" s="19"/>
      <c r="K282" s="19"/>
    </row>
    <row r="283" spans="1:11" s="7" customFormat="1" x14ac:dyDescent="0.15">
      <c r="A283" s="19"/>
      <c r="B283" s="19"/>
      <c r="C283" s="19"/>
      <c r="D283" s="74" t="s">
        <v>287</v>
      </c>
      <c r="E283" s="74" t="s">
        <v>286</v>
      </c>
      <c r="F283" s="74"/>
      <c r="G283" s="74"/>
      <c r="H283" s="74"/>
      <c r="I283" s="19"/>
      <c r="J283" s="19"/>
      <c r="K283" s="19"/>
    </row>
    <row r="284" spans="1:11" s="7" customFormat="1" x14ac:dyDescent="0.15">
      <c r="A284" s="19"/>
      <c r="B284" s="19"/>
      <c r="C284" s="19"/>
      <c r="D284" s="74" t="s">
        <v>126</v>
      </c>
      <c r="E284" s="74" t="s">
        <v>125</v>
      </c>
      <c r="F284" s="74"/>
      <c r="G284" s="74"/>
      <c r="H284" s="74"/>
      <c r="I284" s="19"/>
      <c r="J284" s="19"/>
      <c r="K284" s="19"/>
    </row>
    <row r="285" spans="1:11" s="7" customFormat="1" x14ac:dyDescent="0.15">
      <c r="A285" s="19"/>
      <c r="B285" s="19"/>
      <c r="C285" s="19"/>
      <c r="D285" s="74" t="s">
        <v>128</v>
      </c>
      <c r="E285" s="74" t="s">
        <v>127</v>
      </c>
      <c r="F285" s="74"/>
      <c r="G285" s="74"/>
      <c r="H285" s="74"/>
      <c r="I285" s="19"/>
      <c r="J285" s="19"/>
      <c r="K285" s="19"/>
    </row>
    <row r="286" spans="1:11" s="7" customFormat="1" x14ac:dyDescent="0.15">
      <c r="A286" s="19"/>
      <c r="B286" s="19"/>
      <c r="C286" s="19"/>
      <c r="D286" s="19"/>
      <c r="E286" s="19"/>
      <c r="F286" s="19"/>
      <c r="G286" s="19"/>
      <c r="H286" s="19"/>
      <c r="I286" s="19"/>
      <c r="J286" s="19"/>
      <c r="K286" s="19"/>
    </row>
    <row r="287" spans="1:11" s="7" customFormat="1" x14ac:dyDescent="0.15">
      <c r="A287" s="19"/>
      <c r="B287" s="19"/>
      <c r="C287" s="19"/>
      <c r="D287" s="19"/>
      <c r="E287" s="19"/>
      <c r="F287" s="19"/>
      <c r="G287" s="19"/>
      <c r="H287" s="19"/>
      <c r="I287" s="19"/>
      <c r="J287" s="19"/>
      <c r="K287" s="19"/>
    </row>
    <row r="288" spans="1:11" s="7" customFormat="1" x14ac:dyDescent="0.15">
      <c r="A288" s="19"/>
      <c r="B288" s="19"/>
      <c r="C288" s="19"/>
      <c r="D288" s="19"/>
      <c r="E288" s="19"/>
      <c r="F288" s="19"/>
      <c r="G288" s="19"/>
      <c r="H288" s="19"/>
      <c r="I288" s="19"/>
      <c r="J288" s="19"/>
      <c r="K288" s="19"/>
    </row>
    <row r="289" spans="1:11" s="7" customFormat="1" x14ac:dyDescent="0.15">
      <c r="A289" s="19"/>
      <c r="B289" s="19"/>
      <c r="C289" s="19"/>
      <c r="D289" s="19"/>
      <c r="E289" s="19"/>
      <c r="F289" s="19"/>
      <c r="G289" s="19"/>
      <c r="H289" s="19"/>
      <c r="I289" s="19"/>
      <c r="J289" s="19"/>
      <c r="K289" s="19"/>
    </row>
    <row r="290" spans="1:11" s="7" customFormat="1" x14ac:dyDescent="0.15">
      <c r="A290" s="19"/>
      <c r="B290" s="19"/>
      <c r="C290" s="19"/>
      <c r="D290" s="19"/>
      <c r="E290" s="19"/>
      <c r="F290" s="19"/>
      <c r="G290" s="19"/>
      <c r="H290" s="19"/>
      <c r="I290" s="19"/>
      <c r="J290" s="19"/>
      <c r="K290" s="19"/>
    </row>
    <row r="291" spans="1:11" s="7" customFormat="1" x14ac:dyDescent="0.15">
      <c r="A291" s="19"/>
      <c r="B291" s="19"/>
      <c r="C291" s="19"/>
      <c r="D291" s="19"/>
      <c r="E291" s="19"/>
      <c r="F291" s="19"/>
      <c r="G291" s="19"/>
      <c r="H291" s="19"/>
      <c r="I291" s="19"/>
      <c r="J291" s="19"/>
      <c r="K291" s="19"/>
    </row>
    <row r="292" spans="1:11" s="7" customFormat="1" x14ac:dyDescent="0.15">
      <c r="A292" s="19"/>
      <c r="B292" s="19"/>
      <c r="C292" s="19"/>
      <c r="D292" s="19"/>
      <c r="E292" s="19"/>
      <c r="F292" s="19"/>
      <c r="G292" s="19"/>
      <c r="H292" s="19"/>
      <c r="I292" s="19"/>
      <c r="J292" s="19"/>
      <c r="K292" s="19"/>
    </row>
    <row r="293" spans="1:11" s="7" customFormat="1" x14ac:dyDescent="0.15">
      <c r="A293" s="19"/>
      <c r="B293" s="19"/>
      <c r="C293" s="19"/>
      <c r="D293" s="19"/>
      <c r="E293" s="19"/>
      <c r="F293" s="19"/>
      <c r="G293" s="19"/>
      <c r="H293" s="19"/>
      <c r="I293" s="19"/>
      <c r="J293" s="19"/>
      <c r="K293" s="19"/>
    </row>
    <row r="294" spans="1:11" s="7" customFormat="1" x14ac:dyDescent="0.15">
      <c r="A294" s="19"/>
      <c r="B294" s="19"/>
      <c r="C294" s="19"/>
      <c r="D294" s="19"/>
      <c r="E294" s="19"/>
      <c r="F294" s="19"/>
      <c r="G294" s="19"/>
      <c r="H294" s="19"/>
      <c r="I294" s="19"/>
      <c r="J294" s="19"/>
      <c r="K294" s="19"/>
    </row>
    <row r="295" spans="1:11" s="7" customFormat="1" x14ac:dyDescent="0.15">
      <c r="A295" s="19"/>
      <c r="B295" s="19"/>
      <c r="C295" s="19"/>
      <c r="D295" s="19"/>
      <c r="E295" s="19"/>
      <c r="F295" s="19"/>
      <c r="G295" s="19"/>
      <c r="H295" s="19"/>
      <c r="I295" s="19"/>
      <c r="J295" s="19"/>
      <c r="K295" s="19"/>
    </row>
    <row r="296" spans="1:11" s="7" customFormat="1" x14ac:dyDescent="0.15">
      <c r="A296" s="19"/>
      <c r="B296" s="19"/>
      <c r="C296" s="19"/>
      <c r="D296" s="19"/>
      <c r="E296" s="19"/>
      <c r="F296" s="19"/>
      <c r="G296" s="19"/>
      <c r="H296" s="19"/>
      <c r="I296" s="19"/>
      <c r="J296" s="19"/>
      <c r="K296" s="19"/>
    </row>
    <row r="297" spans="1:11" s="7" customFormat="1" x14ac:dyDescent="0.15">
      <c r="A297" s="19"/>
      <c r="B297" s="19"/>
      <c r="C297" s="19"/>
      <c r="D297" s="19"/>
      <c r="E297" s="19"/>
      <c r="F297" s="19"/>
      <c r="G297" s="19"/>
      <c r="H297" s="19"/>
      <c r="I297" s="19"/>
      <c r="J297" s="19"/>
      <c r="K297" s="19"/>
    </row>
    <row r="298" spans="1:11" s="7" customFormat="1" x14ac:dyDescent="0.15">
      <c r="A298" s="19"/>
      <c r="B298" s="19"/>
      <c r="C298" s="19"/>
      <c r="D298" s="19"/>
      <c r="E298" s="19"/>
      <c r="F298" s="19"/>
      <c r="G298" s="19"/>
      <c r="H298" s="19"/>
      <c r="I298" s="19"/>
      <c r="J298" s="19"/>
      <c r="K298" s="19"/>
    </row>
    <row r="299" spans="1:11" s="7" customFormat="1" x14ac:dyDescent="0.15">
      <c r="A299" s="19"/>
      <c r="B299" s="19"/>
      <c r="C299" s="19"/>
      <c r="D299" s="19"/>
      <c r="E299" s="19"/>
      <c r="F299" s="19"/>
      <c r="G299" s="19"/>
      <c r="H299" s="19"/>
      <c r="I299" s="19"/>
      <c r="J299" s="19"/>
      <c r="K299" s="19"/>
    </row>
    <row r="300" spans="1:11" x14ac:dyDescent="0.15">
      <c r="G300" s="19"/>
    </row>
  </sheetData>
  <phoneticPr fontId="7"/>
  <dataValidations count="2">
    <dataValidation type="list" allowBlank="1" showInputMessage="1" showErrorMessage="1" sqref="D5:D42" xr:uid="{00000000-0002-0000-0300-000000000000}">
      <formula1>$D$46:$D$285</formula1>
    </dataValidation>
    <dataValidation type="list" allowBlank="1" showInputMessage="1" showErrorMessage="1" sqref="G5:G42" xr:uid="{00000000-0002-0000-0300-000001000000}">
      <formula1>$G$46:$G$58</formula1>
    </dataValidation>
  </dataValidations>
  <pageMargins left="0.75" right="0.75" top="1" bottom="1" header="0.5" footer="0.5"/>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4"/>
  <sheetViews>
    <sheetView workbookViewId="0">
      <selection activeCell="D6" sqref="D6"/>
    </sheetView>
  </sheetViews>
  <sheetFormatPr baseColWidth="10" defaultColWidth="11" defaultRowHeight="13" x14ac:dyDescent="0.15"/>
  <sheetData>
    <row r="1" spans="1:6" s="3" customFormat="1" ht="26" customHeight="1" x14ac:dyDescent="0.15">
      <c r="B1" s="3" t="s">
        <v>368</v>
      </c>
      <c r="C1" s="10" t="s">
        <v>90</v>
      </c>
      <c r="D1" s="10" t="s">
        <v>91</v>
      </c>
    </row>
    <row r="2" spans="1:6" s="7" customFormat="1" x14ac:dyDescent="0.15">
      <c r="A2" s="7" t="s">
        <v>370</v>
      </c>
      <c r="B2" s="7">
        <v>8.5</v>
      </c>
      <c r="C2" s="9">
        <v>2.9567465165276818</v>
      </c>
      <c r="D2" s="9">
        <v>1.6370106761565799</v>
      </c>
    </row>
    <row r="3" spans="1:6" s="7" customFormat="1" x14ac:dyDescent="0.15">
      <c r="A3" s="7" t="s">
        <v>371</v>
      </c>
      <c r="B3" s="7">
        <v>15</v>
      </c>
      <c r="C3" s="9">
        <v>2.9567465165276818</v>
      </c>
      <c r="D3" s="9">
        <v>2.35</v>
      </c>
    </row>
    <row r="4" spans="1:6" s="7" customFormat="1" x14ac:dyDescent="0.15">
      <c r="A4" s="7" t="s">
        <v>88</v>
      </c>
      <c r="B4" s="7">
        <v>18</v>
      </c>
      <c r="C4" s="9">
        <v>2.9567465165276818</v>
      </c>
      <c r="D4" s="9">
        <v>4.8</v>
      </c>
    </row>
    <row r="5" spans="1:6" s="7" customFormat="1" x14ac:dyDescent="0.15">
      <c r="A5" s="7" t="s">
        <v>89</v>
      </c>
      <c r="B5" s="7">
        <v>100</v>
      </c>
      <c r="C5" s="9">
        <v>2.9567465165276818</v>
      </c>
      <c r="D5" s="9">
        <v>53.28</v>
      </c>
      <c r="E5" s="7" t="s">
        <v>92</v>
      </c>
    </row>
    <row r="6" spans="1:6" s="7" customFormat="1" x14ac:dyDescent="0.15">
      <c r="A6" s="7" t="s">
        <v>193</v>
      </c>
      <c r="B6" s="7">
        <v>100</v>
      </c>
      <c r="C6" s="9">
        <v>2.96</v>
      </c>
      <c r="D6" s="9">
        <f>166/D14</f>
        <v>17.640807651434645</v>
      </c>
      <c r="E6" s="7" t="s">
        <v>92</v>
      </c>
      <c r="F6" s="7" t="s">
        <v>500</v>
      </c>
    </row>
    <row r="14" spans="1:6" x14ac:dyDescent="0.15">
      <c r="C14" t="s">
        <v>194</v>
      </c>
      <c r="D14">
        <v>9.41</v>
      </c>
    </row>
  </sheetData>
  <phoneticPr fontId="7"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Kalkylblad</vt:lpstr>
      </vt:variant>
      <vt:variant>
        <vt:i4>5</vt:i4>
      </vt:variant>
      <vt:variant>
        <vt:lpstr>Namngivna områden</vt:lpstr>
      </vt:variant>
      <vt:variant>
        <vt:i4>15</vt:i4>
      </vt:variant>
    </vt:vector>
  </HeadingPairs>
  <TitlesOfParts>
    <vt:vector size="20" baseType="lpstr">
      <vt:lpstr>Information</vt:lpstr>
      <vt:lpstr>Producer</vt:lpstr>
      <vt:lpstr>Request to Import</vt:lpstr>
      <vt:lpstr>Customs Information</vt:lpstr>
      <vt:lpstr>Cost</vt:lpstr>
      <vt:lpstr>BeerAlcPerc</vt:lpstr>
      <vt:lpstr>BeerEURPer100cl</vt:lpstr>
      <vt:lpstr>BeerPer100cl</vt:lpstr>
      <vt:lpstr>BeerPerArticle</vt:lpstr>
      <vt:lpstr>BeerPerBottle</vt:lpstr>
      <vt:lpstr>SpiritsAlcPerc</vt:lpstr>
      <vt:lpstr>SpiritsEURPer100cl</vt:lpstr>
      <vt:lpstr>SpiritsPerBottle</vt:lpstr>
      <vt:lpstr>Information!Utskriftsområde</vt:lpstr>
      <vt:lpstr>Wine1EURPer100cl</vt:lpstr>
      <vt:lpstr>Wine1PerBottle</vt:lpstr>
      <vt:lpstr>Wine2EURper100cl</vt:lpstr>
      <vt:lpstr>Wine2PerBottle</vt:lpstr>
      <vt:lpstr>Wine3EURPer100cl</vt:lpstr>
      <vt:lpstr>Wine3PerBottle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Ware</dc:creator>
  <cp:lastModifiedBy>Microsoft Office User</cp:lastModifiedBy>
  <cp:lastPrinted>2008-01-18T10:11:07Z</cp:lastPrinted>
  <dcterms:created xsi:type="dcterms:W3CDTF">2005-11-10T14:55:13Z</dcterms:created>
  <dcterms:modified xsi:type="dcterms:W3CDTF">2020-02-20T10:25:31Z</dcterms:modified>
</cp:coreProperties>
</file>